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DECC\DILIC_2026\LICITAÇÃO\APOIO ADMINISTRATIVO\"/>
    </mc:Choice>
  </mc:AlternateContent>
  <bookViews>
    <workbookView xWindow="0" yWindow="0" windowWidth="23970" windowHeight="7950" tabRatio="1000"/>
  </bookViews>
  <sheets>
    <sheet name="Modelo - Padrão" sheetId="1" r:id="rId1"/>
    <sheet name="LUCRO IMPOSTOS" sheetId="2" state="hidden" r:id="rId2"/>
    <sheet name="Quadro Resumo" sheetId="3" r:id="rId3"/>
    <sheet name="Analista Adm I - SEDE " sheetId="4" r:id="rId4"/>
    <sheet name="Analista Adm II - SEDE " sheetId="5" r:id="rId5"/>
    <sheet name="AUX.Adm - SEDE" sheetId="6" r:id="rId6"/>
    <sheet name="ASSIST.Adm  - SEDE " sheetId="7" r:id="rId7"/>
    <sheet name="AUX.Adm - RELON" sheetId="8" r:id="rId8"/>
    <sheet name="ASSIST.Adm - RELON" sheetId="9" r:id="rId9"/>
    <sheet name="ASSIST.Adm - RECAS" sheetId="10" r:id="rId10"/>
    <sheet name="ASSIST.Adm - REMAR" sheetId="12" r:id="rId11"/>
  </sheets>
  <externalReferences>
    <externalReference r:id="rId12"/>
  </externalReferences>
  <definedNames>
    <definedName name="_xlnm.Print_Area" localSheetId="3">'Analista Adm I - SEDE '!$A$1:$E$125</definedName>
    <definedName name="_xlnm.Print_Area" localSheetId="4">'Analista Adm II - SEDE '!$A$1:$E$138</definedName>
    <definedName name="_xlnm.Print_Area" localSheetId="6">'ASSIST.Adm  - SEDE '!$A$1:$E$138</definedName>
    <definedName name="_xlnm.Print_Area" localSheetId="9">'ASSIST.Adm - RECAS'!$A$1:$E$138</definedName>
    <definedName name="_xlnm.Print_Area" localSheetId="8">'ASSIST.Adm - RELON'!$A$1:$E$138</definedName>
    <definedName name="_xlnm.Print_Area" localSheetId="10">'ASSIST.Adm - REMAR'!$A$1:$E$138</definedName>
    <definedName name="_xlnm.Print_Area" localSheetId="7">'AUX.Adm - RELON'!$A$1:$E$138</definedName>
    <definedName name="_xlnm.Print_Area" localSheetId="5">'AUX.Adm - SEDE'!$A$1:$E$139</definedName>
    <definedName name="_xlnm.Print_Area" localSheetId="1">'LUCRO IMPOSTOS'!$A$1:$X$39</definedName>
    <definedName name="_xlnm.Print_Area" localSheetId="0">'Modelo - Padrão'!$A$1:$E$137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23" i="12" l="1"/>
  <c r="C119" i="12"/>
  <c r="C119" i="10"/>
  <c r="D123" i="9"/>
  <c r="C119" i="9"/>
  <c r="C119" i="8"/>
  <c r="C119" i="7"/>
  <c r="C120" i="6"/>
  <c r="D124" i="6"/>
  <c r="C119" i="5"/>
  <c r="C107" i="4"/>
  <c r="C124" i="4"/>
  <c r="C137" i="5"/>
  <c r="C138" i="6"/>
  <c r="C137" i="7"/>
  <c r="C137" i="8"/>
  <c r="C137" i="9"/>
  <c r="C137" i="10"/>
  <c r="C137" i="12"/>
  <c r="C136" i="1"/>
  <c r="C26" i="4" l="1"/>
  <c r="C17" i="4" l="1"/>
  <c r="C116" i="4" s="1"/>
  <c r="D24" i="4" l="1"/>
  <c r="D25" i="4"/>
  <c r="C111" i="10"/>
  <c r="C133" i="10" s="1"/>
  <c r="D100" i="10"/>
  <c r="C93" i="10"/>
  <c r="C86" i="10"/>
  <c r="C71" i="10"/>
  <c r="D68" i="10"/>
  <c r="D50" i="10"/>
  <c r="E48" i="10"/>
  <c r="C42" i="10"/>
  <c r="C17" i="10"/>
  <c r="D80" i="10" s="1"/>
  <c r="C111" i="9"/>
  <c r="C133" i="9" s="1"/>
  <c r="D100" i="9"/>
  <c r="C93" i="9"/>
  <c r="C86" i="9"/>
  <c r="C71" i="9"/>
  <c r="D50" i="9"/>
  <c r="E48" i="9"/>
  <c r="C42" i="9"/>
  <c r="C17" i="9"/>
  <c r="D80" i="9" s="1"/>
  <c r="C111" i="8"/>
  <c r="C133" i="8" s="1"/>
  <c r="D100" i="8"/>
  <c r="C93" i="8"/>
  <c r="C86" i="8"/>
  <c r="C71" i="8"/>
  <c r="D50" i="8"/>
  <c r="E48" i="8"/>
  <c r="C42" i="8"/>
  <c r="C17" i="8"/>
  <c r="D80" i="8" s="1"/>
  <c r="C111" i="7"/>
  <c r="C133" i="7" s="1"/>
  <c r="D100" i="7"/>
  <c r="C93" i="7"/>
  <c r="C86" i="7"/>
  <c r="C71" i="7"/>
  <c r="D50" i="7"/>
  <c r="E48" i="7"/>
  <c r="C42" i="7"/>
  <c r="C17" i="7"/>
  <c r="D65" i="7" s="1"/>
  <c r="C112" i="6"/>
  <c r="C134" i="6" s="1"/>
  <c r="D101" i="6"/>
  <c r="C94" i="6"/>
  <c r="C87" i="6"/>
  <c r="D85" i="6"/>
  <c r="C71" i="6"/>
  <c r="D50" i="6"/>
  <c r="E48" i="6"/>
  <c r="C42" i="6"/>
  <c r="C17" i="6"/>
  <c r="D80" i="6" s="1"/>
  <c r="C111" i="5"/>
  <c r="C133" i="5" s="1"/>
  <c r="D100" i="5"/>
  <c r="C93" i="5"/>
  <c r="C86" i="5"/>
  <c r="C71" i="5"/>
  <c r="D50" i="5"/>
  <c r="E48" i="5"/>
  <c r="C42" i="5"/>
  <c r="C17" i="5"/>
  <c r="D80" i="5" s="1"/>
  <c r="C100" i="4"/>
  <c r="C120" i="4" s="1"/>
  <c r="D90" i="4"/>
  <c r="C84" i="4"/>
  <c r="C78" i="4"/>
  <c r="C65" i="4"/>
  <c r="D46" i="4"/>
  <c r="E44" i="4"/>
  <c r="E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G3" i="3"/>
  <c r="J18" i="2"/>
  <c r="E7" i="2"/>
  <c r="C132" i="1"/>
  <c r="C128" i="1"/>
  <c r="C119" i="1"/>
  <c r="D99" i="1"/>
  <c r="C92" i="1"/>
  <c r="C85" i="1"/>
  <c r="D84" i="1"/>
  <c r="D83" i="1"/>
  <c r="D82" i="1"/>
  <c r="D80" i="1"/>
  <c r="D79" i="1"/>
  <c r="C70" i="1"/>
  <c r="D69" i="1"/>
  <c r="D68" i="1"/>
  <c r="D67" i="1"/>
  <c r="D65" i="1"/>
  <c r="D64" i="1"/>
  <c r="D49" i="1"/>
  <c r="E48" i="1"/>
  <c r="E47" i="1"/>
  <c r="C41" i="1"/>
  <c r="D38" i="1"/>
  <c r="D36" i="1"/>
  <c r="D35" i="1"/>
  <c r="D34" i="1"/>
  <c r="D33" i="1"/>
  <c r="D27" i="1"/>
  <c r="D40" i="1" s="1"/>
  <c r="D26" i="1"/>
  <c r="D25" i="1"/>
  <c r="C17" i="1"/>
  <c r="D81" i="1" s="1"/>
  <c r="C111" i="12"/>
  <c r="C133" i="12" s="1"/>
  <c r="D100" i="12"/>
  <c r="C93" i="12"/>
  <c r="C86" i="12"/>
  <c r="C71" i="12"/>
  <c r="D50" i="12"/>
  <c r="E48" i="12"/>
  <c r="C42" i="12"/>
  <c r="C17" i="12"/>
  <c r="D80" i="12" s="1"/>
  <c r="D67" i="10" l="1"/>
  <c r="D68" i="8"/>
  <c r="D66" i="12"/>
  <c r="D70" i="12"/>
  <c r="D69" i="12"/>
  <c r="D25" i="12"/>
  <c r="D83" i="12"/>
  <c r="D84" i="10"/>
  <c r="D25" i="10"/>
  <c r="D85" i="10"/>
  <c r="D25" i="8"/>
  <c r="D28" i="8" s="1"/>
  <c r="D81" i="8"/>
  <c r="D26" i="8"/>
  <c r="D67" i="8"/>
  <c r="D26" i="4"/>
  <c r="D31" i="4" s="1"/>
  <c r="D72" i="4"/>
  <c r="D60" i="4"/>
  <c r="D73" i="4"/>
  <c r="E45" i="4"/>
  <c r="E46" i="4" s="1"/>
  <c r="C53" i="4" s="1"/>
  <c r="D63" i="4"/>
  <c r="D75" i="4"/>
  <c r="C129" i="12"/>
  <c r="D81" i="12"/>
  <c r="D82" i="12"/>
  <c r="D26" i="12"/>
  <c r="D67" i="12"/>
  <c r="D84" i="12"/>
  <c r="D68" i="12"/>
  <c r="D85" i="12"/>
  <c r="D69" i="10"/>
  <c r="D70" i="10"/>
  <c r="D26" i="10"/>
  <c r="D28" i="10" s="1"/>
  <c r="D41" i="10" s="1"/>
  <c r="D81" i="10"/>
  <c r="C129" i="10"/>
  <c r="D82" i="10"/>
  <c r="D66" i="10"/>
  <c r="D83" i="10"/>
  <c r="D70" i="9"/>
  <c r="C129" i="9"/>
  <c r="D25" i="9"/>
  <c r="D26" i="9"/>
  <c r="D67" i="9"/>
  <c r="D84" i="9"/>
  <c r="D66" i="9"/>
  <c r="D68" i="9"/>
  <c r="D85" i="9"/>
  <c r="D81" i="9"/>
  <c r="D82" i="9"/>
  <c r="D83" i="9"/>
  <c r="D69" i="9"/>
  <c r="D82" i="8"/>
  <c r="D83" i="8"/>
  <c r="D66" i="8"/>
  <c r="C130" i="6"/>
  <c r="D68" i="6"/>
  <c r="D69" i="6"/>
  <c r="D25" i="6"/>
  <c r="D70" i="6"/>
  <c r="D26" i="6"/>
  <c r="D81" i="6"/>
  <c r="D82" i="6"/>
  <c r="D66" i="6"/>
  <c r="D83" i="6"/>
  <c r="D67" i="6"/>
  <c r="D84" i="6"/>
  <c r="D68" i="5"/>
  <c r="C129" i="5"/>
  <c r="D82" i="5"/>
  <c r="D81" i="5"/>
  <c r="D85" i="5"/>
  <c r="D66" i="5"/>
  <c r="D83" i="5"/>
  <c r="D67" i="5"/>
  <c r="D84" i="5"/>
  <c r="D69" i="5"/>
  <c r="D25" i="5"/>
  <c r="D70" i="5"/>
  <c r="D26" i="5"/>
  <c r="D61" i="4"/>
  <c r="D76" i="4"/>
  <c r="D62" i="4"/>
  <c r="D77" i="4"/>
  <c r="D64" i="4"/>
  <c r="D74" i="4"/>
  <c r="D70" i="1"/>
  <c r="C130" i="1" s="1"/>
  <c r="E49" i="5"/>
  <c r="E50" i="5" s="1"/>
  <c r="C58" i="5" s="1"/>
  <c r="E49" i="1"/>
  <c r="C57" i="1" s="1"/>
  <c r="D81" i="7"/>
  <c r="D66" i="7"/>
  <c r="D25" i="7"/>
  <c r="C129" i="7"/>
  <c r="D85" i="7"/>
  <c r="D70" i="7"/>
  <c r="D84" i="7"/>
  <c r="D69" i="7"/>
  <c r="D83" i="7"/>
  <c r="D68" i="7"/>
  <c r="D82" i="7"/>
  <c r="D67" i="7"/>
  <c r="D26" i="7"/>
  <c r="D85" i="1"/>
  <c r="D98" i="1" s="1"/>
  <c r="D100" i="1" s="1"/>
  <c r="C131" i="1" s="1"/>
  <c r="D80" i="7"/>
  <c r="C39" i="4"/>
  <c r="D37" i="1"/>
  <c r="D41" i="1" s="1"/>
  <c r="C56" i="1" s="1"/>
  <c r="D66" i="1"/>
  <c r="D65" i="5"/>
  <c r="D65" i="6"/>
  <c r="D69" i="8"/>
  <c r="D84" i="8"/>
  <c r="D65" i="10"/>
  <c r="D70" i="8"/>
  <c r="D85" i="8"/>
  <c r="C129" i="8"/>
  <c r="D65" i="12"/>
  <c r="D39" i="1"/>
  <c r="C55" i="1"/>
  <c r="D59" i="4"/>
  <c r="D65" i="9"/>
  <c r="D65" i="8"/>
  <c r="D86" i="10" l="1"/>
  <c r="D99" i="10" s="1"/>
  <c r="D101" i="10" s="1"/>
  <c r="C132" i="10" s="1"/>
  <c r="D71" i="8"/>
  <c r="C131" i="8" s="1"/>
  <c r="D71" i="12"/>
  <c r="C131" i="12" s="1"/>
  <c r="D86" i="12"/>
  <c r="D99" i="12" s="1"/>
  <c r="D101" i="12" s="1"/>
  <c r="C132" i="12" s="1"/>
  <c r="D28" i="12"/>
  <c r="D34" i="12" s="1"/>
  <c r="D71" i="9"/>
  <c r="C131" i="9" s="1"/>
  <c r="D86" i="9"/>
  <c r="D99" i="9" s="1"/>
  <c r="D101" i="9" s="1"/>
  <c r="C132" i="9" s="1"/>
  <c r="D39" i="8"/>
  <c r="D37" i="8"/>
  <c r="D34" i="8"/>
  <c r="D41" i="8"/>
  <c r="D36" i="8"/>
  <c r="D38" i="8"/>
  <c r="D40" i="8"/>
  <c r="D35" i="8"/>
  <c r="C56" i="8"/>
  <c r="D71" i="7"/>
  <c r="C131" i="7" s="1"/>
  <c r="D87" i="6"/>
  <c r="D100" i="6" s="1"/>
  <c r="D102" i="6" s="1"/>
  <c r="C133" i="6" s="1"/>
  <c r="D28" i="7"/>
  <c r="D39" i="7" s="1"/>
  <c r="D78" i="4"/>
  <c r="D89" i="4" s="1"/>
  <c r="D91" i="4" s="1"/>
  <c r="C119" i="4" s="1"/>
  <c r="D34" i="4"/>
  <c r="D37" i="12"/>
  <c r="D38" i="10"/>
  <c r="D71" i="10"/>
  <c r="C131" i="10" s="1"/>
  <c r="D37" i="10"/>
  <c r="D39" i="10"/>
  <c r="D40" i="10"/>
  <c r="D34" i="10"/>
  <c r="C56" i="10"/>
  <c r="D35" i="10"/>
  <c r="D36" i="10"/>
  <c r="D28" i="9"/>
  <c r="D86" i="8"/>
  <c r="D99" i="8" s="1"/>
  <c r="D101" i="8" s="1"/>
  <c r="C132" i="8" s="1"/>
  <c r="D28" i="6"/>
  <c r="D71" i="6"/>
  <c r="C132" i="6" s="1"/>
  <c r="D86" i="5"/>
  <c r="D99" i="5" s="1"/>
  <c r="D101" i="5" s="1"/>
  <c r="C132" i="5" s="1"/>
  <c r="D28" i="5"/>
  <c r="D41" i="5" s="1"/>
  <c r="D71" i="5"/>
  <c r="C131" i="5" s="1"/>
  <c r="D65" i="4"/>
  <c r="C118" i="4" s="1"/>
  <c r="C58" i="1"/>
  <c r="C129" i="1" s="1"/>
  <c r="E49" i="6"/>
  <c r="E50" i="6" s="1"/>
  <c r="C58" i="6" s="1"/>
  <c r="C49" i="7"/>
  <c r="D86" i="7"/>
  <c r="D99" i="7" s="1"/>
  <c r="D101" i="7" s="1"/>
  <c r="C132" i="7" s="1"/>
  <c r="D42" i="8" l="1"/>
  <c r="C57" i="8" s="1"/>
  <c r="D35" i="12"/>
  <c r="D41" i="12"/>
  <c r="D36" i="12"/>
  <c r="C56" i="12"/>
  <c r="D40" i="12"/>
  <c r="D38" i="12"/>
  <c r="D39" i="12"/>
  <c r="D38" i="7"/>
  <c r="D35" i="7"/>
  <c r="C56" i="7"/>
  <c r="D40" i="7"/>
  <c r="D37" i="7"/>
  <c r="D41" i="7"/>
  <c r="D34" i="7"/>
  <c r="D36" i="7"/>
  <c r="C51" i="4"/>
  <c r="D37" i="4"/>
  <c r="D38" i="4"/>
  <c r="D36" i="4"/>
  <c r="D35" i="4"/>
  <c r="D33" i="4"/>
  <c r="D32" i="4"/>
  <c r="D42" i="10"/>
  <c r="C57" i="10" s="1"/>
  <c r="D40" i="9"/>
  <c r="C56" i="9"/>
  <c r="D35" i="9"/>
  <c r="D39" i="9"/>
  <c r="D38" i="9"/>
  <c r="D37" i="9"/>
  <c r="D36" i="9"/>
  <c r="D41" i="9"/>
  <c r="D34" i="9"/>
  <c r="D40" i="6"/>
  <c r="D36" i="6"/>
  <c r="C56" i="6"/>
  <c r="D35" i="6"/>
  <c r="D41" i="6"/>
  <c r="D37" i="6"/>
  <c r="D34" i="6"/>
  <c r="D38" i="6"/>
  <c r="D39" i="6"/>
  <c r="C56" i="5"/>
  <c r="D40" i="5"/>
  <c r="D36" i="5"/>
  <c r="D39" i="5"/>
  <c r="D35" i="5"/>
  <c r="D37" i="5"/>
  <c r="D34" i="5"/>
  <c r="D38" i="5"/>
  <c r="C49" i="8"/>
  <c r="E49" i="7"/>
  <c r="E50" i="7" s="1"/>
  <c r="C58" i="7" s="1"/>
  <c r="C133" i="1"/>
  <c r="D42" i="12" l="1"/>
  <c r="C57" i="12" s="1"/>
  <c r="D42" i="7"/>
  <c r="C57" i="7" s="1"/>
  <c r="C59" i="7" s="1"/>
  <c r="C130" i="7" s="1"/>
  <c r="C134" i="7" s="1"/>
  <c r="D39" i="4"/>
  <c r="C52" i="4" s="1"/>
  <c r="C54" i="4" s="1"/>
  <c r="C117" i="4" s="1"/>
  <c r="C121" i="4" s="1"/>
  <c r="D42" i="9"/>
  <c r="C57" i="9" s="1"/>
  <c r="D42" i="6"/>
  <c r="C57" i="6" s="1"/>
  <c r="C59" i="6" s="1"/>
  <c r="C131" i="6" s="1"/>
  <c r="C135" i="6" s="1"/>
  <c r="D42" i="5"/>
  <c r="C57" i="5" s="1"/>
  <c r="C59" i="5" s="1"/>
  <c r="C130" i="5" s="1"/>
  <c r="C134" i="5" s="1"/>
  <c r="E49" i="8"/>
  <c r="E50" i="8" s="1"/>
  <c r="C58" i="8" s="1"/>
  <c r="C59" i="8" s="1"/>
  <c r="C130" i="8" s="1"/>
  <c r="C49" i="9"/>
  <c r="D117" i="1"/>
  <c r="D116" i="1"/>
  <c r="D106" i="4" l="1"/>
  <c r="D105" i="4"/>
  <c r="D117" i="5"/>
  <c r="D118" i="5"/>
  <c r="D117" i="7"/>
  <c r="D118" i="7"/>
  <c r="D119" i="1"/>
  <c r="D122" i="1" s="1"/>
  <c r="C134" i="1" s="1"/>
  <c r="C135" i="1" s="1"/>
  <c r="C137" i="1" s="1"/>
  <c r="E49" i="9"/>
  <c r="E50" i="9" s="1"/>
  <c r="C58" i="9" s="1"/>
  <c r="C59" i="9" s="1"/>
  <c r="C130" i="9" s="1"/>
  <c r="C134" i="8"/>
  <c r="D118" i="6"/>
  <c r="D119" i="6"/>
  <c r="I7" i="2" l="1"/>
  <c r="K7" i="2" s="1"/>
  <c r="D107" i="4"/>
  <c r="D119" i="5"/>
  <c r="I8" i="2"/>
  <c r="K8" i="2" s="1"/>
  <c r="E49" i="10"/>
  <c r="E50" i="10" s="1"/>
  <c r="C58" i="10" s="1"/>
  <c r="C59" i="10" s="1"/>
  <c r="C130" i="10" s="1"/>
  <c r="D120" i="6"/>
  <c r="I9" i="2"/>
  <c r="K9" i="2" s="1"/>
  <c r="D119" i="7"/>
  <c r="I10" i="2"/>
  <c r="K10" i="2" s="1"/>
  <c r="C134" i="9"/>
  <c r="D118" i="8"/>
  <c r="D117" i="8"/>
  <c r="D110" i="4" l="1"/>
  <c r="D109" i="4"/>
  <c r="D108" i="4"/>
  <c r="D121" i="5"/>
  <c r="D120" i="5"/>
  <c r="D122" i="5"/>
  <c r="D123" i="5" s="1"/>
  <c r="D121" i="7"/>
  <c r="D120" i="7"/>
  <c r="D122" i="7"/>
  <c r="D123" i="7" s="1"/>
  <c r="D121" i="6"/>
  <c r="D123" i="6"/>
  <c r="D122" i="6"/>
  <c r="D119" i="8"/>
  <c r="I11" i="2"/>
  <c r="K11" i="2" s="1"/>
  <c r="D118" i="9"/>
  <c r="D117" i="9"/>
  <c r="C134" i="10"/>
  <c r="D119" i="9" l="1"/>
  <c r="D111" i="4"/>
  <c r="C122" i="4"/>
  <c r="C123" i="4" s="1"/>
  <c r="C135" i="5"/>
  <c r="C136" i="5" s="1"/>
  <c r="D117" i="10"/>
  <c r="D118" i="10"/>
  <c r="C136" i="6"/>
  <c r="C137" i="6" s="1"/>
  <c r="C135" i="7"/>
  <c r="C136" i="7" s="1"/>
  <c r="D122" i="8"/>
  <c r="D121" i="8"/>
  <c r="D120" i="8"/>
  <c r="I12" i="2"/>
  <c r="K12" i="2" s="1"/>
  <c r="E49" i="12"/>
  <c r="E50" i="12" s="1"/>
  <c r="C58" i="12" s="1"/>
  <c r="C59" i="12" s="1"/>
  <c r="C130" i="12" s="1"/>
  <c r="D123" i="8" l="1"/>
  <c r="F6" i="3"/>
  <c r="G6" i="3" s="1"/>
  <c r="H6" i="3" s="1"/>
  <c r="C125" i="4"/>
  <c r="F7" i="3"/>
  <c r="G7" i="3" s="1"/>
  <c r="H7" i="3" s="1"/>
  <c r="M8" i="2" s="1"/>
  <c r="N8" i="2" s="1"/>
  <c r="C138" i="5"/>
  <c r="C134" i="12"/>
  <c r="C138" i="7"/>
  <c r="F9" i="3"/>
  <c r="G9" i="3" s="1"/>
  <c r="H9" i="3" s="1"/>
  <c r="M10" i="2" s="1"/>
  <c r="N10" i="2" s="1"/>
  <c r="D122" i="9"/>
  <c r="D121" i="9"/>
  <c r="D120" i="9"/>
  <c r="C135" i="8"/>
  <c r="C136" i="8" s="1"/>
  <c r="C139" i="6"/>
  <c r="F8" i="3"/>
  <c r="D119" i="10"/>
  <c r="I13" i="2"/>
  <c r="K13" i="2" s="1"/>
  <c r="C135" i="9" l="1"/>
  <c r="C136" i="9" s="1"/>
  <c r="F11" i="3" s="1"/>
  <c r="G11" i="3" s="1"/>
  <c r="H11" i="3" s="1"/>
  <c r="M12" i="2" s="1"/>
  <c r="N12" i="2" s="1"/>
  <c r="I14" i="2"/>
  <c r="K14" i="2" s="1"/>
  <c r="C138" i="8"/>
  <c r="F10" i="3"/>
  <c r="G10" i="3" s="1"/>
  <c r="H10" i="3" s="1"/>
  <c r="M11" i="2" s="1"/>
  <c r="N11" i="2" s="1"/>
  <c r="G8" i="3"/>
  <c r="D118" i="12"/>
  <c r="D117" i="12"/>
  <c r="M7" i="2"/>
  <c r="N7" i="2" s="1"/>
  <c r="D120" i="10"/>
  <c r="D122" i="10"/>
  <c r="D121" i="10"/>
  <c r="D123" i="10" l="1"/>
  <c r="C135" i="10" s="1"/>
  <c r="C136" i="10" s="1"/>
  <c r="C138" i="9"/>
  <c r="D119" i="12"/>
  <c r="I15" i="2"/>
  <c r="K15" i="2" s="1"/>
  <c r="H8" i="3"/>
  <c r="I16" i="2" l="1"/>
  <c r="K16" i="2" s="1"/>
  <c r="I17" i="2"/>
  <c r="K17" i="2" s="1"/>
  <c r="M9" i="2"/>
  <c r="N9" i="2" s="1"/>
  <c r="C138" i="10"/>
  <c r="F12" i="3"/>
  <c r="D122" i="12"/>
  <c r="D121" i="12"/>
  <c r="D120" i="12"/>
  <c r="K18" i="2" l="1"/>
  <c r="C135" i="12"/>
  <c r="C136" i="12" s="1"/>
  <c r="F13" i="3" s="1"/>
  <c r="G12" i="3"/>
  <c r="M14" i="2" l="1"/>
  <c r="N14" i="2" s="1"/>
  <c r="G13" i="3"/>
  <c r="H13" i="3" s="1"/>
  <c r="M15" i="2" s="1"/>
  <c r="N15" i="2" s="1"/>
  <c r="C138" i="12"/>
  <c r="H12" i="3"/>
  <c r="M13" i="2" l="1"/>
  <c r="N13" i="2" s="1"/>
  <c r="F14" i="3" l="1"/>
  <c r="M16" i="2"/>
  <c r="N16" i="2" s="1"/>
  <c r="G14" i="3"/>
  <c r="M17" i="2" l="1"/>
  <c r="N17" i="2" s="1"/>
  <c r="N18" i="2" s="1"/>
  <c r="N20" i="2" s="1"/>
  <c r="H14" i="3"/>
  <c r="D22" i="2" s="1"/>
  <c r="D21" i="2" s="1"/>
  <c r="F21" i="2" s="1"/>
</calcChain>
</file>

<file path=xl/sharedStrings.xml><?xml version="1.0" encoding="utf-8"?>
<sst xmlns="http://schemas.openxmlformats.org/spreadsheetml/2006/main" count="1659" uniqueCount="181">
  <si>
    <t>PLANILHA DE CUSTOS E FORMAÇÃO DE PREÇOS</t>
  </si>
  <si>
    <t>MODELO PARA A CONSOLIDAÇÃO E APRESENTAÇÃO DE PROPOSTAS</t>
  </si>
  <si>
    <t>Com ajustes após publicação da Lei n° 13.467, de 2017.</t>
  </si>
  <si>
    <t>Função:</t>
  </si>
  <si>
    <t>Nome do posto de Trabalho - Código CBO</t>
  </si>
  <si>
    <t>Lotação:</t>
  </si>
  <si>
    <t>Preenhcer com a região de Lotação do posto de trabalho</t>
  </si>
  <si>
    <t>T. Posto:</t>
  </si>
  <si>
    <t>Módulo 1 - Composição da Remuneração</t>
  </si>
  <si>
    <t>Composição da Remuneração</t>
  </si>
  <si>
    <t>Valor (R$)</t>
  </si>
  <si>
    <t>Definição do salário base</t>
  </si>
  <si>
    <t>A</t>
  </si>
  <si>
    <t>Salário-Base</t>
  </si>
  <si>
    <t>1) Conforme justificado na nota téncia de preço o IPEM-PR definirá a poliica remuneratória da contratação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</si>
  <si>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</si>
  <si>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</si>
  <si>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</si>
  <si>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</si>
  <si>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</si>
  <si>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</si>
  <si>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</si>
  <si>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</si>
  <si>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</si>
  <si>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</si>
  <si>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</si>
  <si>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</si>
  <si>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</si>
  <si>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</si>
  <si>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</si>
  <si>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</si>
  <si>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https://transparencia.stj.jus.br/wp-content/uploads/Manual_do_Modelo_de_Planilhas_de_Custos_do_STJ.pdf</t>
  </si>
  <si>
    <t>13º (décimo terceiro) Salário</t>
  </si>
  <si>
    <t>% 13º Salário = 1/12  × 100 ∴ % 13º Salário ≅ 8,33%</t>
  </si>
  <si>
    <t>Adicional de Férias</t>
  </si>
  <si>
    <t>% Adicional de Férias = 1 /3 × 1/ 12  × 100 ∴ % Adicional de Férias ≅ 2,78%</t>
  </si>
  <si>
    <t>Submódulo 2.2 - Encargos Previdenciários (GPS), Fundo de Garantia por Tempo de Serviço (FGTS) e outras contribuições.</t>
  </si>
  <si>
    <t>2.2</t>
  </si>
  <si>
    <t>GPS, FGTS e outras contribuições</t>
  </si>
  <si>
    <t>Percentual</t>
  </si>
  <si>
    <t>INSS</t>
  </si>
  <si>
    <t>INSS = 20% (art. 22, inciso I da Lei nº 8.212/91)</t>
  </si>
  <si>
    <t>Salário Educação</t>
  </si>
  <si>
    <t>Valor definido segundo In 5/2017 Sudmódulo 2.2 do ANEXO VII-D</t>
  </si>
  <si>
    <t xml:space="preserve">SAT - RAT </t>
  </si>
  <si>
    <t>SAT = FAP X RAT</t>
  </si>
  <si>
    <t>(1% x 3%)</t>
  </si>
  <si>
    <t>SESC ou SESI</t>
  </si>
  <si>
    <t>SENAI - SENAC</t>
  </si>
  <si>
    <t>F</t>
  </si>
  <si>
    <t>SEBRAE</t>
  </si>
  <si>
    <t>INCRA</t>
  </si>
  <si>
    <t>H</t>
  </si>
  <si>
    <t>FGTS</t>
  </si>
  <si>
    <t>FGTS 8% art. 15 da Lei 8.036/90</t>
  </si>
  <si>
    <t xml:space="preserve">Total </t>
  </si>
  <si>
    <t>Submódulo 2.3 - Benefícios Mensais e Diários.</t>
  </si>
  <si>
    <t>2.3</t>
  </si>
  <si>
    <t>Benefícios Mensais e Diários</t>
  </si>
  <si>
    <t xml:space="preserve">Benefícios Mensais e diários </t>
  </si>
  <si>
    <t>Transporte</t>
  </si>
  <si>
    <t>Vale transporte = 6% x Salário base ∴ Residencia/IPEM e IPEM/Residência ∴ 2 por dia trabalhado ∴ Quantidade mensal = 44 ∴ Custo Vale Tranporte Curitiba = R$ 6,00 ∴ média 22 dias úteis trabalhados/mês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</si>
  <si>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</si>
  <si>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</si>
  <si>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</si>
  <si>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</si>
  <si>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</si>
  <si>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 xml:space="preserve">Cálculo = Percentual de 1/12 * 0,055  x Total da Remuneração </t>
  </si>
  <si>
    <t>Incidência do FGTS sobre o Aviso Prévio Indenizado</t>
  </si>
  <si>
    <t xml:space="preserve">Cálculo = Percentual de 8% x 0,42% do API  x Total da Remuneração </t>
  </si>
  <si>
    <t>Multa do FGTS e contribuição social sobre o Aviso Prévio Indenizado</t>
  </si>
  <si>
    <t>Cálculo = Anexo XII da IN 5/2017: Para os órgãos que trabalham com Conta Vinculada, a soma das Multas do FGTS (itens C + F) deve ser igual a 4%</t>
  </si>
  <si>
    <t>Aviso Prévio Trabalhado</t>
  </si>
  <si>
    <r>
      <rPr>
        <b/>
        <sz val="11"/>
        <color theme="1"/>
        <rFont val="Calibri"/>
        <family val="2"/>
        <charset val="1"/>
      </rPr>
      <t>{[(Total da Remuneração / dias do mês) / meses do ano] x 7 dias de redução da jornada} x 100% = 1,94% ==&gt;&gt;</t>
    </r>
    <r>
      <rPr>
        <b/>
        <sz val="11"/>
        <color rgb="FFFF0000"/>
        <rFont val="Calibri"/>
        <family val="2"/>
        <charset val="1"/>
      </rPr>
      <t xml:space="preserve"> somente no primeiro ano</t>
    </r>
  </si>
  <si>
    <t>Incidência dos encargos do submódulo 2.2 sobre o Aviso Prévio Trabalhado</t>
  </si>
  <si>
    <t>Cálculo = Percentual do Submódulo 2.2  x Percentual do Aviso Prévio Trabalhado  = 0,72%</t>
  </si>
  <si>
    <t>Multa do FGTS e contribuição social sobre o Aviso Prévio Trabalhado</t>
  </si>
  <si>
    <t>*a partir do segundo ano de execução contratual a rubrica D passará para o percentual  de 0,194%, ou seja, um décimo do valor máximo admitido pelo Acórdão 3006/2010-TCU-Plenário,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</si>
  <si>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</si>
  <si>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</si>
  <si>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</si>
  <si>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</si>
  <si>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</si>
  <si>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(1/12) = 0,0833 = 8,33%</t>
  </si>
  <si>
    <t>Substituto na cobertura de Ausências Legais</t>
  </si>
  <si>
    <t>% AL=(1 ÷30 ÷12)×100 ∴% AL≅0,28%</t>
  </si>
  <si>
    <t>Substituto na cobertura de Licença-Paternidade</t>
  </si>
  <si>
    <t>% LP=(5 ÷30 ÷12)×0,015×100 ∴% LP≅0,02%</t>
  </si>
  <si>
    <t>Substituto na cobertura de Ausência por acidente de trabalho</t>
  </si>
  <si>
    <t>% LP=(1÷12)×0,0178×100 ∴% LP≅0,07%</t>
  </si>
  <si>
    <t>Substituto na cobertura de Afastamento Maternidade</t>
  </si>
  <si>
    <t>% CEST=11,11%×5,28%×50%∴% CEST≅0,29%</t>
  </si>
  <si>
    <t>Substituto na cobertura de Afastamento por doença</t>
  </si>
  <si>
    <t>% Ausência por Doença = (5 ÷30 ÷12) × 100 ∴ % Ausência por Doença ≅ 1,39%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</si>
  <si>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</si>
  <si>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</si>
  <si>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</si>
  <si>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</si>
  <si>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</si>
  <si>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</si>
  <si>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</si>
  <si>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</si>
  <si>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Insumos, materiais e uniformes</t>
  </si>
  <si>
    <t>Uniformes</t>
  </si>
  <si>
    <t>1) Não se aplica esse módulo na presente contratação, uma vez que foi convencionado</t>
  </si>
  <si>
    <t>Materiais</t>
  </si>
  <si>
    <t xml:space="preserve"> que o IPEM-PR fornecerá materiais de expediente aos colaboradores e dispensa o uso de uniformes, dasta forma não integrará os custos</t>
  </si>
  <si>
    <t>Equipamentos</t>
  </si>
  <si>
    <t>Módulo 6 - Custos Indiretos, Tributos e Lucro</t>
  </si>
  <si>
    <t>Custos Indiretos, Tributos e Lucro</t>
  </si>
  <si>
    <t>Custos Indiretos, tributos e Lucro</t>
  </si>
  <si>
    <t>Custos Indiretos</t>
  </si>
  <si>
    <t>Lucro</t>
  </si>
  <si>
    <t>Tributos</t>
  </si>
  <si>
    <t>C.1. Tributos Federais (especificar) - PIS 1,65%</t>
  </si>
  <si>
    <t>C.2. Tributos Estaduais (especificar) - COFINS 7,60%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</si>
  <si>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</si>
  <si>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</si>
  <si>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</si>
  <si>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</si>
  <si>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</si>
  <si>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Quantidade</t>
  </si>
  <si>
    <t>VALOR TOTAL</t>
  </si>
  <si>
    <t>ONERADA</t>
  </si>
  <si>
    <t>O lance deverá ser feito por valor mensal, respeitando o valor máximo definido no item 2 do edital</t>
  </si>
  <si>
    <r>
      <rPr>
        <sz val="11"/>
        <rFont val="Times New Roman"/>
        <family val="1"/>
        <charset val="1"/>
      </rPr>
      <t>Tributos (</t>
    </r>
    <r>
      <rPr>
        <sz val="11"/>
        <color rgb="FF00B050"/>
        <rFont val="Times New Roman"/>
        <family val="1"/>
        <charset val="1"/>
      </rPr>
      <t>base de cálculo</t>
    </r>
    <r>
      <rPr>
        <sz val="11"/>
        <rFont val="Times New Roman"/>
        <family val="1"/>
        <charset val="1"/>
      </rPr>
      <t>)</t>
    </r>
  </si>
  <si>
    <t>VA</t>
  </si>
  <si>
    <t>LUCRO/IMPOSTOS</t>
  </si>
  <si>
    <t>GLOBAL</t>
  </si>
  <si>
    <t>MENSAL</t>
  </si>
  <si>
    <t xml:space="preserve">a CCT indicada por ele foi a PR000232/2024 - SIEMACO, com vale alimentação de R$ 700,00 com 20% de desconto.    </t>
  </si>
  <si>
    <t>B.1 Tributos Federais (especificar)</t>
  </si>
  <si>
    <t>COFINS</t>
  </si>
  <si>
    <t>PIS</t>
  </si>
  <si>
    <t>B.2 Tributos Estaduais (especificar)</t>
  </si>
  <si>
    <t>A escolha da CCT a ser utilizada na presente é uma faculdade do licitante, todavia para fins de cálculo do valor máximo da contratação foi utilizado Convenção coletiva do SIEMACO 2024/2026,conforme item 25.12.12.10 do termo de referência.</t>
  </si>
  <si>
    <t>ISS - CURITIBA</t>
  </si>
  <si>
    <t>ISS - LONDRINA</t>
  </si>
  <si>
    <t>ISS - CASCAVÉL</t>
  </si>
  <si>
    <t>ISS - MARINGÁ</t>
  </si>
  <si>
    <t>ISS - GUARAPUAVA</t>
  </si>
  <si>
    <t>25.10.1.1. A licitante poderá determinar apenas uma CCT, com base na atividade preponderante da empresa vencedora do certame, para fins de elaboração das planilhas de custo e apresentação da proposta de preços.</t>
  </si>
  <si>
    <t>ISS - ARAUCÁRIA</t>
  </si>
  <si>
    <t>B.3 Tributos Municipais (especificar)</t>
  </si>
  <si>
    <t>B.4 CPRB</t>
  </si>
  <si>
    <t>ANUAL</t>
  </si>
  <si>
    <t>máximo aceito pelo edital: custos 4% e lucro 5%</t>
  </si>
  <si>
    <t>MÁXIMO</t>
  </si>
  <si>
    <t>06 tabletes ponto</t>
  </si>
  <si>
    <t>QUADRO RESUMO DICAD - POSTO</t>
  </si>
  <si>
    <t>Função Posto</t>
  </si>
  <si>
    <t>Lotação</t>
  </si>
  <si>
    <t>Salário</t>
  </si>
  <si>
    <t>Qtd Posto</t>
  </si>
  <si>
    <t>Valor Unitário</t>
  </si>
  <si>
    <t>Valor Total</t>
  </si>
  <si>
    <t>Mensal</t>
  </si>
  <si>
    <t>Anual</t>
  </si>
  <si>
    <t>Maringá</t>
  </si>
  <si>
    <t>TOTAL</t>
  </si>
  <si>
    <t>APENAS VISUALIZAR - ALTEAÇÕES DEVEM SER FEITAS NAS OUTRAS PLANILHAS</t>
  </si>
  <si>
    <t>Analista Administrativo I</t>
  </si>
  <si>
    <t>Curitiba</t>
  </si>
  <si>
    <t>Uniformes (crachá)</t>
  </si>
  <si>
    <t xml:space="preserve">C.1. Tributos Federais (especificar) - PIS </t>
  </si>
  <si>
    <t xml:space="preserve">C.2. Tributos Estaduais (especificar) - COFINS </t>
  </si>
  <si>
    <t>Analista Administrativo II</t>
  </si>
  <si>
    <t>Londrina</t>
  </si>
  <si>
    <t>Cascavel</t>
  </si>
  <si>
    <t>Auxiliar Administrativo</t>
  </si>
  <si>
    <t>Assistente Administrativo</t>
  </si>
  <si>
    <t>Incidência do submódulo 2.2 sobre o custo de reposição</t>
  </si>
  <si>
    <t>Férias Adicional de Férias</t>
  </si>
  <si>
    <t>Auxílio-Refeição/Alimentação</t>
  </si>
  <si>
    <t>Vale alimentação = Valor utilizado de base foi CCT 2025/2027 SIEMACO - R$ 805,00</t>
  </si>
  <si>
    <t>Definido pela licitante nos termos do Termo de Referência item 25.12.12.9</t>
  </si>
  <si>
    <r>
      <t xml:space="preserve">PIS E COFINS </t>
    </r>
    <r>
      <rPr>
        <sz val="11"/>
        <color theme="1"/>
        <rFont val="Calibri"/>
        <family val="2"/>
      </rPr>
      <t xml:space="preserve">conforme regramento dos itens 25.12 a 25.12.2.4 do termo de referência </t>
    </r>
  </si>
  <si>
    <r>
      <rPr>
        <b/>
        <sz val="11"/>
        <color theme="1"/>
        <rFont val="Calibri"/>
        <family val="2"/>
      </rPr>
      <t>ISS</t>
    </r>
    <r>
      <rPr>
        <sz val="11"/>
        <color theme="1"/>
        <rFont val="Calibri"/>
        <family val="2"/>
        <charset val="1"/>
      </rPr>
      <t xml:space="preserve"> conforme regramento dos itens 25.12.2.5 a 25.12.2.9 do termo de referência </t>
    </r>
  </si>
  <si>
    <t xml:space="preserve">Auxílio-Refeição/Alimentação </t>
  </si>
  <si>
    <t>C.3. Tributos Municipais (especificar)</t>
  </si>
  <si>
    <t xml:space="preserve">C.3. Tributos Municipais (especificar)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</si>
</sst>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\-??_);_(@_)"/>
    <numFmt numFmtId="165" formatCode="_-* #,##0.00_-;\-* #,##0.00_-;_-* \-??_-;_-@_-"/>
    <numFmt numFmtId="166" formatCode="0.000%"/>
    <numFmt numFmtId="167" formatCode="\ #,##0.00\ ;\-#,##0.00\ ;&quot; -&quot;#\ ;\ @\ "/>
    <numFmt numFmtId="168" formatCode="_-&quot;R$ &quot;* #,##0.00_-;&quot;-R$ &quot;* #,##0.00_-;_-&quot;R$ &quot;* \-??_-;_-@_-"/>
    <numFmt numFmtId="169" formatCode="0.000000%"/>
    <numFmt numFmtId="170" formatCode="0.00000%"/>
    <numFmt numFmtId="171" formatCode="&quot;R$ &quot;#,##0.00"/>
    <numFmt numFmtId="172" formatCode="#,##0.0000"/>
  </numFmts>
  <fonts count="29" x14ac:knownFonts="1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Times New Roman"/>
      <family val="1"/>
      <charset val="1"/>
    </font>
    <font>
      <sz val="18"/>
      <color theme="0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b/>
      <sz val="11"/>
      <color theme="4" tint="-0.249977111117893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8"/>
      <color theme="1"/>
      <name val="Times New Roman"/>
      <family val="1"/>
      <charset val="1"/>
    </font>
    <font>
      <b/>
      <sz val="10"/>
      <name val="Arial"/>
      <family val="2"/>
      <charset val="1"/>
    </font>
    <font>
      <b/>
      <sz val="10.5"/>
      <name val="Arial"/>
      <family val="2"/>
      <charset val="1"/>
    </font>
    <font>
      <sz val="11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2"/>
      <color theme="1"/>
      <name val="Calibri"/>
      <family val="2"/>
      <charset val="1"/>
    </font>
    <font>
      <sz val="11"/>
      <color rgb="FF00B050"/>
      <name val="Times New Roman"/>
      <family val="1"/>
      <charset val="1"/>
    </font>
    <font>
      <b/>
      <sz val="13"/>
      <color rgb="FFFF0000"/>
      <name val="Calibri"/>
      <family val="2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Arial"/>
      <family val="2"/>
      <charset val="1"/>
    </font>
    <font>
      <sz val="15"/>
      <color rgb="FFFF0000"/>
      <name val="Calibri"/>
      <family val="2"/>
      <charset val="1"/>
    </font>
    <font>
      <b/>
      <sz val="18"/>
      <name val="Arial"/>
      <family val="2"/>
      <charset val="1"/>
    </font>
    <font>
      <b/>
      <sz val="15"/>
      <name val="Arial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rgb="FF0563C1"/>
      </patternFill>
    </fill>
    <fill>
      <patternFill patternType="solid">
        <fgColor theme="0"/>
        <bgColor rgb="FFEDEDED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4" tint="0.39988402966399123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FF8080"/>
      </patternFill>
    </fill>
    <fill>
      <patternFill patternType="solid">
        <fgColor theme="4" tint="0.79989013336588644"/>
        <bgColor rgb="FFEDEDED"/>
      </patternFill>
    </fill>
    <fill>
      <patternFill patternType="solid">
        <fgColor rgb="FFC00000"/>
        <bgColor rgb="FFFF0000"/>
      </patternFill>
    </fill>
    <fill>
      <patternFill patternType="solid">
        <fgColor theme="6" tint="0.79989013336588644"/>
        <bgColor rgb="FFDEEBF7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5" tint="0.59987182226020086"/>
        <bgColor rgb="FFD0CECE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165" fontId="26" fillId="0" borderId="0" applyBorder="0" applyProtection="0"/>
    <xf numFmtId="168" fontId="26" fillId="0" borderId="0" applyBorder="0" applyProtection="0"/>
    <xf numFmtId="9" fontId="26" fillId="0" borderId="0" applyBorder="0" applyProtection="0"/>
    <xf numFmtId="0" fontId="11" fillId="0" borderId="0" applyBorder="0" applyProtection="0"/>
    <xf numFmtId="0" fontId="1" fillId="0" borderId="0"/>
    <xf numFmtId="164" fontId="2" fillId="0" borderId="0" applyBorder="0" applyProtection="0"/>
    <xf numFmtId="165" fontId="26" fillId="0" borderId="0" applyBorder="0" applyProtection="0"/>
    <xf numFmtId="165" fontId="26" fillId="0" borderId="0" applyBorder="0" applyProtection="0"/>
    <xf numFmtId="165" fontId="26" fillId="0" borderId="0" applyBorder="0" applyProtection="0"/>
    <xf numFmtId="165" fontId="26" fillId="0" borderId="0" applyBorder="0" applyProtection="0"/>
    <xf numFmtId="165" fontId="26" fillId="0" borderId="0" applyBorder="0" applyProtection="0"/>
    <xf numFmtId="165" fontId="26" fillId="0" borderId="0" applyBorder="0" applyProtection="0"/>
    <xf numFmtId="165" fontId="26" fillId="0" borderId="0" applyBorder="0" applyProtection="0"/>
    <xf numFmtId="167" fontId="26" fillId="0" borderId="0" applyBorder="0" applyProtection="0"/>
  </cellStyleXfs>
  <cellXfs count="19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3" borderId="0" xfId="5" applyFont="1" applyFill="1" applyAlignment="1">
      <alignment horizontal="center"/>
    </xf>
    <xf numFmtId="0" fontId="6" fillId="4" borderId="1" xfId="5" applyFont="1" applyFill="1" applyBorder="1" applyAlignment="1">
      <alignment horizontal="center"/>
    </xf>
    <xf numFmtId="0" fontId="6" fillId="3" borderId="0" xfId="5" applyFont="1" applyFill="1"/>
    <xf numFmtId="0" fontId="6" fillId="0" borderId="0" xfId="5" applyFont="1" applyAlignment="1">
      <alignment horizontal="center"/>
    </xf>
    <xf numFmtId="0" fontId="7" fillId="4" borderId="0" xfId="5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6" borderId="4" xfId="0" applyFont="1" applyFill="1" applyBorder="1"/>
    <xf numFmtId="0" fontId="0" fillId="6" borderId="5" xfId="0" applyFill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7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" fontId="3" fillId="0" borderId="8" xfId="0" applyNumberFormat="1" applyFont="1" applyBorder="1" applyAlignment="1">
      <alignment horizontal="center" vertical="center"/>
    </xf>
    <xf numFmtId="0" fontId="10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8" fillId="0" borderId="2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0" fontId="3" fillId="0" borderId="8" xfId="0" applyNumberFormat="1" applyFont="1" applyBorder="1" applyAlignment="1">
      <alignment horizontal="center" vertical="center"/>
    </xf>
    <xf numFmtId="0" fontId="3" fillId="6" borderId="8" xfId="0" applyFont="1" applyFill="1" applyBorder="1" applyAlignment="1">
      <alignment vertical="center" wrapText="1"/>
    </xf>
    <xf numFmtId="166" fontId="3" fillId="0" borderId="8" xfId="0" applyNumberFormat="1" applyFont="1" applyBorder="1" applyAlignment="1">
      <alignment horizontal="center" vertical="center"/>
    </xf>
    <xf numFmtId="9" fontId="3" fillId="0" borderId="8" xfId="3" applyFont="1" applyBorder="1" applyAlignment="1" applyProtection="1">
      <alignment horizontal="center" vertical="center"/>
    </xf>
    <xf numFmtId="167" fontId="26" fillId="0" borderId="0" xfId="14" applyBorder="1" applyAlignment="1" applyProtection="1">
      <alignment horizontal="left"/>
    </xf>
    <xf numFmtId="167" fontId="26" fillId="0" borderId="0" xfId="14" applyBorder="1" applyAlignment="1" applyProtection="1">
      <alignment horizontal="right"/>
    </xf>
    <xf numFmtId="0" fontId="11" fillId="6" borderId="4" xfId="4" applyFill="1" applyBorder="1" applyProtection="1"/>
    <xf numFmtId="10" fontId="3" fillId="7" borderId="8" xfId="0" applyNumberFormat="1" applyFont="1" applyFill="1" applyBorder="1" applyAlignment="1">
      <alignment horizontal="center" vertical="center"/>
    </xf>
    <xf numFmtId="0" fontId="11" fillId="0" borderId="0" xfId="4" applyBorder="1" applyProtection="1"/>
    <xf numFmtId="0" fontId="8" fillId="0" borderId="14" xfId="0" applyFont="1" applyBorder="1"/>
    <xf numFmtId="0" fontId="9" fillId="6" borderId="5" xfId="0" applyFont="1" applyFill="1" applyBorder="1"/>
    <xf numFmtId="0" fontId="3" fillId="6" borderId="6" xfId="0" applyFont="1" applyFill="1" applyBorder="1"/>
    <xf numFmtId="0" fontId="3" fillId="0" borderId="8" xfId="0" applyFont="1" applyBorder="1" applyAlignment="1">
      <alignment horizontal="left" vertical="center" wrapText="1"/>
    </xf>
    <xf numFmtId="168" fontId="3" fillId="7" borderId="2" xfId="2" applyFont="1" applyFill="1" applyBorder="1" applyAlignment="1" applyProtection="1">
      <alignment horizontal="center"/>
    </xf>
    <xf numFmtId="0" fontId="3" fillId="0" borderId="10" xfId="0" applyFont="1" applyBorder="1"/>
    <xf numFmtId="168" fontId="3" fillId="7" borderId="13" xfId="2" applyFont="1" applyFill="1" applyBorder="1" applyProtection="1"/>
    <xf numFmtId="4" fontId="3" fillId="0" borderId="8" xfId="2" applyNumberFormat="1" applyFont="1" applyBorder="1" applyAlignment="1" applyProtection="1">
      <alignment horizontal="center" vertical="center"/>
    </xf>
    <xf numFmtId="0" fontId="3" fillId="0" borderId="7" xfId="0" applyFont="1" applyBorder="1"/>
    <xf numFmtId="4" fontId="3" fillId="0" borderId="8" xfId="1" applyNumberFormat="1" applyFont="1" applyBorder="1" applyAlignment="1" applyProtection="1">
      <alignment horizontal="center" vertical="center"/>
    </xf>
    <xf numFmtId="0" fontId="3" fillId="0" borderId="12" xfId="0" applyFont="1" applyBorder="1"/>
    <xf numFmtId="0" fontId="3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justify" vertical="center" wrapText="1"/>
    </xf>
    <xf numFmtId="10" fontId="3" fillId="0" borderId="8" xfId="3" applyNumberFormat="1" applyFont="1" applyBorder="1" applyAlignment="1" applyProtection="1">
      <alignment horizontal="center" vertical="center"/>
    </xf>
    <xf numFmtId="166" fontId="3" fillId="0" borderId="8" xfId="3" applyNumberFormat="1" applyFont="1" applyBorder="1" applyAlignment="1" applyProtection="1">
      <alignment horizontal="center" vertical="center"/>
    </xf>
    <xf numFmtId="0" fontId="13" fillId="0" borderId="0" xfId="0" applyFont="1" applyAlignment="1">
      <alignment wrapText="1"/>
    </xf>
    <xf numFmtId="167" fontId="26" fillId="0" borderId="9" xfId="14" applyBorder="1" applyAlignment="1" applyProtection="1">
      <alignment horizontal="left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" fontId="3" fillId="3" borderId="8" xfId="0" applyNumberFormat="1" applyFont="1" applyFill="1" applyBorder="1" applyAlignment="1">
      <alignment horizontal="center" vertical="center"/>
    </xf>
    <xf numFmtId="169" fontId="3" fillId="7" borderId="8" xfId="0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9" fontId="3" fillId="9" borderId="7" xfId="0" applyNumberFormat="1" applyFont="1" applyFill="1" applyBorder="1" applyAlignment="1">
      <alignment horizontal="center" vertical="center"/>
    </xf>
    <xf numFmtId="10" fontId="3" fillId="0" borderId="0" xfId="0" applyNumberFormat="1" applyFont="1"/>
    <xf numFmtId="0" fontId="8" fillId="0" borderId="7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3" fillId="0" borderId="16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  <xf numFmtId="2" fontId="3" fillId="0" borderId="0" xfId="0" applyNumberFormat="1" applyFont="1"/>
    <xf numFmtId="9" fontId="15" fillId="6" borderId="17" xfId="3" applyFont="1" applyFill="1" applyBorder="1" applyAlignment="1" applyProtection="1">
      <alignment horizontal="center" vertical="center"/>
    </xf>
    <xf numFmtId="0" fontId="16" fillId="0" borderId="18" xfId="0" applyFont="1" applyBorder="1" applyAlignment="1">
      <alignment horizontal="center" vertical="center"/>
    </xf>
    <xf numFmtId="170" fontId="17" fillId="10" borderId="18" xfId="0" applyNumberFormat="1" applyFont="1" applyFill="1" applyBorder="1" applyAlignment="1">
      <alignment horizontal="center" vertical="center"/>
    </xf>
    <xf numFmtId="0" fontId="18" fillId="0" borderId="0" xfId="0" applyFont="1"/>
    <xf numFmtId="10" fontId="16" fillId="10" borderId="1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4" fontId="0" fillId="0" borderId="17" xfId="0" applyNumberFormat="1" applyBorder="1"/>
    <xf numFmtId="0" fontId="0" fillId="0" borderId="17" xfId="0" applyBorder="1" applyAlignment="1">
      <alignment horizontal="center" vertical="center"/>
    </xf>
    <xf numFmtId="171" fontId="0" fillId="0" borderId="17" xfId="0" applyNumberFormat="1" applyBorder="1"/>
    <xf numFmtId="171" fontId="0" fillId="6" borderId="17" xfId="0" applyNumberFormat="1" applyFill="1" applyBorder="1"/>
    <xf numFmtId="10" fontId="19" fillId="10" borderId="18" xfId="0" applyNumberFormat="1" applyFont="1" applyFill="1" applyBorder="1" applyAlignment="1">
      <alignment horizontal="center" vertical="center"/>
    </xf>
    <xf numFmtId="171" fontId="20" fillId="6" borderId="17" xfId="0" applyNumberFormat="1" applyFont="1" applyFill="1" applyBorder="1"/>
    <xf numFmtId="10" fontId="21" fillId="10" borderId="1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1" fontId="20" fillId="0" borderId="0" xfId="0" applyNumberFormat="1" applyFont="1"/>
    <xf numFmtId="171" fontId="0" fillId="0" borderId="0" xfId="0" applyNumberFormat="1"/>
    <xf numFmtId="10" fontId="17" fillId="10" borderId="18" xfId="0" applyNumberFormat="1" applyFont="1" applyFill="1" applyBorder="1" applyAlignment="1">
      <alignment horizontal="center" vertical="center"/>
    </xf>
    <xf numFmtId="165" fontId="26" fillId="0" borderId="0" xfId="1" applyBorder="1" applyProtection="1"/>
    <xf numFmtId="165" fontId="0" fillId="0" borderId="0" xfId="0" applyNumberFormat="1"/>
    <xf numFmtId="0" fontId="23" fillId="0" borderId="19" xfId="0" applyFont="1" applyBorder="1"/>
    <xf numFmtId="0" fontId="23" fillId="0" borderId="20" xfId="0" applyFont="1" applyBorder="1"/>
    <xf numFmtId="0" fontId="0" fillId="0" borderId="20" xfId="0" applyBorder="1"/>
    <xf numFmtId="0" fontId="0" fillId="0" borderId="21" xfId="0" applyBorder="1"/>
    <xf numFmtId="0" fontId="0" fillId="6" borderId="17" xfId="0" applyFill="1" applyBorder="1"/>
    <xf numFmtId="165" fontId="26" fillId="6" borderId="17" xfId="1" applyFill="1" applyBorder="1" applyProtection="1"/>
    <xf numFmtId="0" fontId="10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 applyAlignment="1">
      <alignment horizontal="center"/>
    </xf>
    <xf numFmtId="172" fontId="0" fillId="3" borderId="0" xfId="0" applyNumberFormat="1" applyFill="1"/>
    <xf numFmtId="172" fontId="14" fillId="12" borderId="17" xfId="0" applyNumberFormat="1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0" borderId="17" xfId="0" applyBorder="1"/>
    <xf numFmtId="4" fontId="0" fillId="0" borderId="1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71" fontId="26" fillId="0" borderId="17" xfId="2" applyNumberFormat="1" applyBorder="1" applyAlignment="1" applyProtection="1">
      <alignment horizontal="center"/>
    </xf>
    <xf numFmtId="171" fontId="26" fillId="0" borderId="17" xfId="2" applyNumberFormat="1" applyBorder="1" applyProtection="1"/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171" fontId="26" fillId="3" borderId="17" xfId="2" applyNumberFormat="1" applyFill="1" applyBorder="1" applyAlignment="1" applyProtection="1">
      <alignment horizontal="center"/>
    </xf>
    <xf numFmtId="171" fontId="26" fillId="3" borderId="17" xfId="2" applyNumberFormat="1" applyFill="1" applyBorder="1" applyProtection="1"/>
    <xf numFmtId="0" fontId="14" fillId="12" borderId="17" xfId="0" applyFont="1" applyFill="1" applyBorder="1" applyAlignment="1">
      <alignment horizontal="center"/>
    </xf>
    <xf numFmtId="3" fontId="14" fillId="12" borderId="17" xfId="0" applyNumberFormat="1" applyFont="1" applyFill="1" applyBorder="1" applyAlignment="1">
      <alignment horizontal="center"/>
    </xf>
    <xf numFmtId="171" fontId="14" fillId="12" borderId="17" xfId="2" applyNumberFormat="1" applyFont="1" applyFill="1" applyBorder="1" applyAlignment="1" applyProtection="1">
      <alignment horizontal="center"/>
    </xf>
    <xf numFmtId="172" fontId="25" fillId="3" borderId="0" xfId="0" applyNumberFormat="1" applyFont="1" applyFill="1"/>
    <xf numFmtId="10" fontId="3" fillId="13" borderId="8" xfId="0" applyNumberFormat="1" applyFont="1" applyFill="1" applyBorder="1" applyAlignment="1">
      <alignment horizontal="center" vertical="center"/>
    </xf>
    <xf numFmtId="168" fontId="3" fillId="0" borderId="2" xfId="2" applyFont="1" applyBorder="1" applyAlignment="1" applyProtection="1">
      <alignment horizontal="center"/>
    </xf>
    <xf numFmtId="4" fontId="7" fillId="6" borderId="8" xfId="0" applyNumberFormat="1" applyFont="1" applyFill="1" applyBorder="1" applyAlignment="1">
      <alignment horizontal="center" vertical="center"/>
    </xf>
    <xf numFmtId="168" fontId="3" fillId="0" borderId="2" xfId="2" applyFont="1" applyBorder="1" applyProtection="1"/>
    <xf numFmtId="10" fontId="5" fillId="6" borderId="8" xfId="0" applyNumberFormat="1" applyFont="1" applyFill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center" vertical="center"/>
    </xf>
    <xf numFmtId="4" fontId="3" fillId="6" borderId="0" xfId="0" applyNumberFormat="1" applyFont="1" applyFill="1"/>
    <xf numFmtId="10" fontId="3" fillId="12" borderId="14" xfId="0" applyNumberFormat="1" applyFont="1" applyFill="1" applyBorder="1" applyAlignment="1">
      <alignment horizontal="center" vertical="center"/>
    </xf>
    <xf numFmtId="4" fontId="3" fillId="12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0" fontId="3" fillId="0" borderId="15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10" fontId="3" fillId="0" borderId="12" xfId="0" applyNumberFormat="1" applyFont="1" applyBorder="1" applyAlignment="1">
      <alignment horizontal="center" vertical="center"/>
    </xf>
    <xf numFmtId="4" fontId="7" fillId="6" borderId="8" xfId="0" applyNumberFormat="1" applyFont="1" applyFill="1" applyBorder="1" applyAlignment="1">
      <alignment vertical="center"/>
    </xf>
    <xf numFmtId="168" fontId="3" fillId="6" borderId="0" xfId="2" applyFont="1" applyFill="1" applyBorder="1" applyProtection="1"/>
    <xf numFmtId="168" fontId="3" fillId="0" borderId="0" xfId="2" applyFont="1" applyBorder="1" applyProtection="1"/>
    <xf numFmtId="0" fontId="3" fillId="3" borderId="8" xfId="0" applyFont="1" applyFill="1" applyBorder="1" applyAlignment="1">
      <alignment vertical="center" wrapText="1"/>
    </xf>
    <xf numFmtId="0" fontId="3" fillId="0" borderId="14" xfId="0" applyFont="1" applyBorder="1"/>
    <xf numFmtId="0" fontId="8" fillId="0" borderId="22" xfId="0" applyFont="1" applyBorder="1" applyAlignment="1">
      <alignment horizontal="center" vertical="center" wrapText="1"/>
    </xf>
    <xf numFmtId="10" fontId="5" fillId="6" borderId="12" xfId="0" applyNumberFormat="1" applyFont="1" applyFill="1" applyBorder="1" applyAlignment="1">
      <alignment horizontal="center" vertical="center"/>
    </xf>
    <xf numFmtId="4" fontId="5" fillId="6" borderId="7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10" fontId="3" fillId="12" borderId="4" xfId="0" applyNumberFormat="1" applyFont="1" applyFill="1" applyBorder="1" applyAlignment="1">
      <alignment horizontal="center" vertical="center"/>
    </xf>
    <xf numFmtId="4" fontId="3" fillId="12" borderId="8" xfId="0" applyNumberFormat="1" applyFont="1" applyFill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0" fontId="3" fillId="14" borderId="8" xfId="0" applyFont="1" applyFill="1" applyBorder="1" applyAlignment="1">
      <alignment horizontal="justify" vertical="center" wrapText="1"/>
    </xf>
    <xf numFmtId="0" fontId="3" fillId="15" borderId="8" xfId="0" applyFont="1" applyFill="1" applyBorder="1" applyAlignment="1">
      <alignment vertical="center" wrapText="1"/>
    </xf>
    <xf numFmtId="0" fontId="5" fillId="16" borderId="8" xfId="0" applyFont="1" applyFill="1" applyBorder="1" applyAlignment="1">
      <alignment vertical="center" wrapText="1"/>
    </xf>
    <xf numFmtId="10" fontId="3" fillId="15" borderId="8" xfId="0" applyNumberFormat="1" applyFont="1" applyFill="1" applyBorder="1" applyAlignment="1">
      <alignment horizontal="center" vertical="center"/>
    </xf>
    <xf numFmtId="166" fontId="5" fillId="15" borderId="8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/>
    </xf>
    <xf numFmtId="167" fontId="26" fillId="0" borderId="13" xfId="14" applyBorder="1" applyAlignment="1" applyProtection="1">
      <alignment horizontal="left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0" borderId="18" xfId="0" applyFont="1" applyBorder="1" applyAlignment="1">
      <alignment horizontal="left" vertical="center" wrapText="1" indent="2"/>
    </xf>
    <xf numFmtId="0" fontId="22" fillId="6" borderId="17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indent="2"/>
    </xf>
    <xf numFmtId="0" fontId="18" fillId="11" borderId="17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7" xfId="0" applyFill="1" applyBorder="1" applyAlignment="1">
      <alignment horizontal="left" vertical="center" wrapText="1"/>
    </xf>
    <xf numFmtId="0" fontId="20" fillId="6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4" fillId="12" borderId="17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24" fillId="6" borderId="17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3" fontId="14" fillId="12" borderId="17" xfId="0" applyNumberFormat="1" applyFont="1" applyFill="1" applyBorder="1" applyAlignment="1">
      <alignment horizontal="center" vertical="center"/>
    </xf>
    <xf numFmtId="172" fontId="14" fillId="12" borderId="17" xfId="0" applyNumberFormat="1" applyFont="1" applyFill="1" applyBorder="1" applyAlignment="1">
      <alignment horizontal="center" vertical="center"/>
    </xf>
    <xf numFmtId="172" fontId="14" fillId="12" borderId="17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27" fillId="0" borderId="9" xfId="0" applyFont="1" applyBorder="1"/>
    <xf numFmtId="0" fontId="3" fillId="17" borderId="0" xfId="0" applyFont="1" applyFill="1"/>
    <xf numFmtId="0" fontId="5" fillId="17" borderId="0" xfId="0" applyFont="1" applyFill="1"/>
    <xf numFmtId="0" fontId="3" fillId="18" borderId="0" xfId="0" applyFont="1" applyFill="1"/>
  </cellXfs>
  <cellStyles count="15">
    <cellStyle name="Excel Built-in Comma 1" xfId="14"/>
    <cellStyle name="Hiperlink" xfId="4" builtinId="8"/>
    <cellStyle name="Moeda" xfId="2" builtinId="4"/>
    <cellStyle name="Normal" xfId="0" builtinId="0"/>
    <cellStyle name="Normal 2" xfId="5"/>
    <cellStyle name="Porcentagem" xfId="3" builtinId="5"/>
    <cellStyle name="Vírgula" xfId="1" builtinId="3"/>
    <cellStyle name="Vírgula 2" xfId="6"/>
    <cellStyle name="Vírgula 3" xfId="7"/>
    <cellStyle name="Vírgula 3 2" xfId="8"/>
    <cellStyle name="Vírgula 4" xfId="9"/>
    <cellStyle name="Vírgula 4 2" xfId="10"/>
    <cellStyle name="Vírgula 5" xfId="11"/>
    <cellStyle name="Vírgula 5 2" xfId="12"/>
    <cellStyle name="Vírgula 6" xfId="1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DEEBF7"/>
      <rgbColor rgb="FF660066"/>
      <rgbColor rgb="FFFF8080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8CBAD"/>
      <rgbColor rgb="FF2E75B6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28</xdr:row>
      <xdr:rowOff>34200</xdr:rowOff>
    </xdr:from>
    <xdr:to>
      <xdr:col>7</xdr:col>
      <xdr:colOff>475920</xdr:colOff>
      <xdr:row>37</xdr:row>
      <xdr:rowOff>46080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7040" y="5715000"/>
          <a:ext cx="5859000" cy="17262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C:\Users\fcbenthien\Desktop\ORbenk\Reajuste_planilha%20orbenk%20CCT%202024%202026%20-%20Acrescimo%20e%20supress&#227;o%20(mode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>
        <row r="18">
          <cell r="J18" t="str">
            <v>CCT/2024</v>
          </cell>
        </row>
      </sheetData>
      <sheetData sheetId="2">
        <row r="3">
          <cell r="E3" t="str">
            <v>Curitiba</v>
          </cell>
        </row>
      </sheetData>
      <sheetData sheetId="3">
        <row r="3">
          <cell r="E3" t="str">
            <v>Curitiba</v>
          </cell>
        </row>
      </sheetData>
      <sheetData sheetId="4">
        <row r="3">
          <cell r="E3" t="str">
            <v>Curitiba</v>
          </cell>
        </row>
      </sheetData>
      <sheetData sheetId="5">
        <row r="3">
          <cell r="E3" t="str">
            <v>Curitiba</v>
          </cell>
        </row>
      </sheetData>
      <sheetData sheetId="6">
        <row r="3">
          <cell r="E3" t="str">
            <v>Londrina</v>
          </cell>
        </row>
      </sheetData>
      <sheetData sheetId="7">
        <row r="3">
          <cell r="E3" t="str">
            <v>Londrina</v>
          </cell>
        </row>
      </sheetData>
      <sheetData sheetId="8">
        <row r="3">
          <cell r="E3" t="str">
            <v>Cascavel</v>
          </cell>
        </row>
      </sheetData>
      <sheetData sheetId="9"/>
      <sheetData sheetId="10">
        <row r="3">
          <cell r="E3" t="str">
            <v>Maringá</v>
          </cell>
        </row>
      </sheetData>
      <sheetData sheetId="11">
        <row r="3">
          <cell r="E3" t="str">
            <v>Guarapuava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0"/>
  <sheetViews>
    <sheetView showGridLines="0" tabSelected="1" view="pageBreakPreview" zoomScaleNormal="90" workbookViewId="0">
      <selection activeCell="E6" sqref="E6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6" width="12" style="1" customWidth="1"/>
    <col min="7" max="7" width="15.140625" style="1" customWidth="1"/>
    <col min="8" max="18" width="9.140625" style="1"/>
    <col min="19" max="19" width="10.140625" style="1" customWidth="1"/>
    <col min="20" max="16384" width="9.140625" style="1"/>
  </cols>
  <sheetData>
    <row r="1" spans="1:19" ht="23.25" x14ac:dyDescent="0.35">
      <c r="A1" s="170" t="s">
        <v>0</v>
      </c>
      <c r="B1" s="170"/>
      <c r="C1" s="170"/>
      <c r="D1" s="170"/>
    </row>
    <row r="2" spans="1:19" ht="23.25" x14ac:dyDescent="0.35">
      <c r="A2" s="170" t="s">
        <v>1</v>
      </c>
      <c r="B2" s="170"/>
      <c r="C2" s="170"/>
      <c r="D2" s="170"/>
    </row>
    <row r="3" spans="1:19" x14ac:dyDescent="0.25">
      <c r="A3" s="171" t="s">
        <v>2</v>
      </c>
      <c r="B3" s="171"/>
      <c r="C3" s="171"/>
      <c r="D3" s="171"/>
    </row>
    <row r="4" spans="1:19" x14ac:dyDescent="0.25">
      <c r="A4" s="3" t="s">
        <v>3</v>
      </c>
      <c r="B4" s="4" t="s">
        <v>4</v>
      </c>
      <c r="C4" s="2"/>
      <c r="D4" s="2"/>
    </row>
    <row r="5" spans="1:19" x14ac:dyDescent="0.25">
      <c r="A5" s="5" t="s">
        <v>5</v>
      </c>
      <c r="B5" s="6" t="s">
        <v>6</v>
      </c>
    </row>
    <row r="6" spans="1:19" x14ac:dyDescent="0.25">
      <c r="A6" s="5" t="s">
        <v>7</v>
      </c>
      <c r="B6" s="7">
        <v>0</v>
      </c>
    </row>
    <row r="7" spans="1:19" x14ac:dyDescent="0.25">
      <c r="A7" s="157" t="s">
        <v>8</v>
      </c>
      <c r="B7" s="157"/>
      <c r="C7" s="157"/>
    </row>
    <row r="9" spans="1:19" x14ac:dyDescent="0.25">
      <c r="A9" s="8">
        <v>1</v>
      </c>
      <c r="B9" s="9" t="s">
        <v>9</v>
      </c>
      <c r="C9" s="9" t="s">
        <v>10</v>
      </c>
      <c r="G9" s="10" t="s">
        <v>11</v>
      </c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1:19" x14ac:dyDescent="0.25">
      <c r="A10" s="14" t="s">
        <v>12</v>
      </c>
      <c r="B10" s="15" t="s">
        <v>13</v>
      </c>
      <c r="C10" s="16"/>
      <c r="G10" s="17" t="s">
        <v>14</v>
      </c>
      <c r="H10"/>
      <c r="I10"/>
      <c r="J10"/>
      <c r="K10"/>
      <c r="L10"/>
      <c r="M10"/>
      <c r="N10"/>
      <c r="O10"/>
      <c r="P10"/>
      <c r="Q10"/>
      <c r="R10"/>
      <c r="S10" s="18"/>
    </row>
    <row r="11" spans="1:19" x14ac:dyDescent="0.25">
      <c r="A11" s="14" t="s">
        <v>15</v>
      </c>
      <c r="B11" s="15" t="s">
        <v>16</v>
      </c>
      <c r="C11" s="19">
        <v>0</v>
      </c>
      <c r="G11" s="17"/>
      <c r="H11"/>
      <c r="I11"/>
      <c r="J11"/>
      <c r="K11"/>
      <c r="L11"/>
      <c r="M11"/>
      <c r="N11"/>
      <c r="O11"/>
      <c r="P11"/>
      <c r="Q11"/>
      <c r="R11"/>
      <c r="S11" s="18"/>
    </row>
    <row r="12" spans="1:19" x14ac:dyDescent="0.25">
      <c r="A12" s="14" t="s">
        <v>17</v>
      </c>
      <c r="B12" s="15" t="s">
        <v>18</v>
      </c>
      <c r="C12" s="19">
        <v>0</v>
      </c>
      <c r="G12" s="17"/>
      <c r="H12"/>
      <c r="I12"/>
      <c r="J12"/>
      <c r="K12"/>
      <c r="L12"/>
      <c r="M12"/>
      <c r="N12"/>
      <c r="O12"/>
      <c r="P12"/>
      <c r="Q12"/>
      <c r="R12"/>
      <c r="S12" s="18"/>
    </row>
    <row r="13" spans="1:19" x14ac:dyDescent="0.25">
      <c r="A13" s="14" t="s">
        <v>19</v>
      </c>
      <c r="B13" s="15" t="s">
        <v>20</v>
      </c>
      <c r="C13" s="19">
        <v>0</v>
      </c>
      <c r="G13" s="20"/>
      <c r="H13"/>
      <c r="I13"/>
      <c r="J13"/>
      <c r="K13"/>
      <c r="L13"/>
      <c r="M13"/>
      <c r="N13"/>
      <c r="O13"/>
      <c r="P13"/>
      <c r="Q13"/>
      <c r="R13"/>
      <c r="S13" s="18"/>
    </row>
    <row r="14" spans="1:19" x14ac:dyDescent="0.25">
      <c r="A14" s="14" t="s">
        <v>21</v>
      </c>
      <c r="B14" s="15" t="s">
        <v>22</v>
      </c>
      <c r="C14" s="19">
        <v>0</v>
      </c>
      <c r="G14" s="17"/>
      <c r="H14"/>
      <c r="I14"/>
      <c r="J14"/>
      <c r="K14"/>
      <c r="L14"/>
      <c r="M14"/>
      <c r="N14"/>
      <c r="O14"/>
      <c r="P14"/>
      <c r="Q14"/>
      <c r="R14"/>
      <c r="S14" s="18"/>
    </row>
    <row r="15" spans="1:19" x14ac:dyDescent="0.25">
      <c r="A15" s="14"/>
      <c r="B15" s="15"/>
      <c r="C15" s="19"/>
      <c r="G15" s="17"/>
      <c r="H15"/>
      <c r="I15"/>
      <c r="J15"/>
      <c r="K15"/>
      <c r="L15"/>
      <c r="M15"/>
      <c r="N15"/>
      <c r="O15"/>
      <c r="P15"/>
      <c r="Q15"/>
      <c r="R15"/>
      <c r="S15" s="18"/>
    </row>
    <row r="16" spans="1:19" x14ac:dyDescent="0.25">
      <c r="A16" s="14" t="s">
        <v>23</v>
      </c>
      <c r="B16" s="15" t="s">
        <v>24</v>
      </c>
      <c r="C16" s="19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</row>
    <row r="17" spans="1:19" ht="15.75" customHeight="1" x14ac:dyDescent="0.25">
      <c r="A17" s="158" t="s">
        <v>25</v>
      </c>
      <c r="B17" s="158"/>
      <c r="C17" s="25">
        <f>SUM(C10:C16)</f>
        <v>0</v>
      </c>
    </row>
    <row r="20" spans="1:19" x14ac:dyDescent="0.25">
      <c r="A20" s="157" t="s">
        <v>26</v>
      </c>
      <c r="B20" s="157"/>
      <c r="C20" s="157"/>
    </row>
    <row r="21" spans="1:19" x14ac:dyDescent="0.25">
      <c r="A21" s="26"/>
    </row>
    <row r="22" spans="1:19" x14ac:dyDescent="0.25">
      <c r="A22" s="164" t="s">
        <v>27</v>
      </c>
      <c r="B22" s="164"/>
      <c r="C22" s="164"/>
    </row>
    <row r="24" spans="1:19" x14ac:dyDescent="0.25">
      <c r="A24" s="24" t="s">
        <v>28</v>
      </c>
      <c r="B24" s="9" t="s">
        <v>29</v>
      </c>
      <c r="C24" s="9" t="s">
        <v>30</v>
      </c>
      <c r="D24" s="9" t="s">
        <v>10</v>
      </c>
      <c r="G24" s="10" t="s">
        <v>31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3"/>
    </row>
    <row r="25" spans="1:19" ht="15.7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  <c r="G25" s="168" t="s">
        <v>33</v>
      </c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</row>
    <row r="26" spans="1:19" ht="15.75" customHeight="1" x14ac:dyDescent="0.25">
      <c r="A26" s="14" t="s">
        <v>15</v>
      </c>
      <c r="B26" s="28" t="s">
        <v>34</v>
      </c>
      <c r="C26" s="29">
        <v>2.7799999999999998E-2</v>
      </c>
      <c r="D26" s="19">
        <f>C17*C26</f>
        <v>0</v>
      </c>
      <c r="G26" s="169" t="s">
        <v>35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</row>
    <row r="27" spans="1:19" ht="15.75" customHeight="1" x14ac:dyDescent="0.25">
      <c r="A27" s="158" t="s">
        <v>25</v>
      </c>
      <c r="B27" s="158"/>
      <c r="C27" s="30"/>
      <c r="D27" s="19">
        <f>SUM(D25:D26)</f>
        <v>0</v>
      </c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G29" s="31"/>
      <c r="H29" s="32"/>
      <c r="I29" s="32"/>
      <c r="J29"/>
      <c r="K29"/>
      <c r="L29"/>
      <c r="M29"/>
      <c r="N29"/>
      <c r="O29"/>
      <c r="P29"/>
      <c r="Q29"/>
      <c r="R29"/>
      <c r="S29"/>
    </row>
    <row r="30" spans="1:19" ht="32.25" customHeight="1" x14ac:dyDescent="0.25">
      <c r="A30" s="165" t="s">
        <v>36</v>
      </c>
      <c r="B30" s="165"/>
      <c r="C30" s="165"/>
      <c r="D30" s="165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24" t="s">
        <v>37</v>
      </c>
      <c r="B32" s="9" t="s">
        <v>38</v>
      </c>
      <c r="C32" s="9" t="s">
        <v>39</v>
      </c>
      <c r="D32" s="9" t="s">
        <v>10</v>
      </c>
      <c r="G32" s="33" t="s">
        <v>31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  <c r="S32" s="13"/>
    </row>
    <row r="33" spans="1:26" x14ac:dyDescent="0.25">
      <c r="A33" s="14" t="s">
        <v>12</v>
      </c>
      <c r="B33" s="15" t="s">
        <v>40</v>
      </c>
      <c r="C33" s="27">
        <v>0.2</v>
      </c>
      <c r="D33" s="19">
        <f t="shared" ref="D33:D40" si="0">($C$17+$D$27)*C33</f>
        <v>0</v>
      </c>
      <c r="G33" s="166" t="s">
        <v>41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</row>
    <row r="34" spans="1:26" x14ac:dyDescent="0.25">
      <c r="A34" s="14" t="s">
        <v>15</v>
      </c>
      <c r="B34" s="15" t="s">
        <v>42</v>
      </c>
      <c r="C34" s="27">
        <v>2.5000000000000001E-2</v>
      </c>
      <c r="D34" s="19">
        <f t="shared" si="0"/>
        <v>0</v>
      </c>
      <c r="G34" s="17" t="s">
        <v>43</v>
      </c>
      <c r="H34"/>
      <c r="I34"/>
      <c r="J34"/>
      <c r="K34"/>
      <c r="L34"/>
      <c r="M34"/>
      <c r="N34"/>
      <c r="O34"/>
      <c r="P34"/>
      <c r="Q34"/>
      <c r="R34"/>
      <c r="S34" s="18"/>
    </row>
    <row r="35" spans="1:26" x14ac:dyDescent="0.25">
      <c r="A35" s="14" t="s">
        <v>17</v>
      </c>
      <c r="B35" s="15" t="s">
        <v>44</v>
      </c>
      <c r="C35" s="34"/>
      <c r="D35" s="19">
        <f t="shared" si="0"/>
        <v>0</v>
      </c>
      <c r="G35" s="17" t="s">
        <v>45</v>
      </c>
      <c r="H35" t="s">
        <v>46</v>
      </c>
      <c r="I35"/>
      <c r="J35"/>
      <c r="K35"/>
      <c r="L35"/>
      <c r="M35"/>
      <c r="N35"/>
      <c r="O35"/>
      <c r="P35"/>
      <c r="Q35"/>
      <c r="R35"/>
      <c r="S35" s="18"/>
    </row>
    <row r="36" spans="1:26" x14ac:dyDescent="0.25">
      <c r="A36" s="14" t="s">
        <v>19</v>
      </c>
      <c r="B36" s="15" t="s">
        <v>47</v>
      </c>
      <c r="C36" s="27">
        <v>1.4999999999999999E-2</v>
      </c>
      <c r="D36" s="19">
        <f t="shared" si="0"/>
        <v>0</v>
      </c>
      <c r="G36" s="166" t="s">
        <v>43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</row>
    <row r="37" spans="1:26" x14ac:dyDescent="0.25">
      <c r="A37" s="14" t="s">
        <v>21</v>
      </c>
      <c r="B37" s="15" t="s">
        <v>48</v>
      </c>
      <c r="C37" s="27">
        <v>0.01</v>
      </c>
      <c r="D37" s="19">
        <f t="shared" si="0"/>
        <v>0</v>
      </c>
      <c r="G37" s="167" t="s">
        <v>43</v>
      </c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</row>
    <row r="38" spans="1:26" x14ac:dyDescent="0.25">
      <c r="A38" s="14" t="s">
        <v>49</v>
      </c>
      <c r="B38" s="15" t="s">
        <v>50</v>
      </c>
      <c r="C38" s="27">
        <v>6.0000000000000001E-3</v>
      </c>
      <c r="D38" s="19">
        <f t="shared" si="0"/>
        <v>0</v>
      </c>
      <c r="G38" s="166" t="s">
        <v>43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</row>
    <row r="39" spans="1:26" x14ac:dyDescent="0.25">
      <c r="A39" s="14" t="s">
        <v>23</v>
      </c>
      <c r="B39" s="15" t="s">
        <v>51</v>
      </c>
      <c r="C39" s="27">
        <v>2E-3</v>
      </c>
      <c r="D39" s="19">
        <f t="shared" si="0"/>
        <v>0</v>
      </c>
      <c r="G39" s="17" t="s">
        <v>43</v>
      </c>
      <c r="H39"/>
      <c r="I39"/>
      <c r="J39"/>
      <c r="K39"/>
      <c r="L39"/>
      <c r="M39"/>
      <c r="N39"/>
      <c r="O39"/>
      <c r="P39"/>
      <c r="Q39"/>
      <c r="R39"/>
      <c r="S39" s="18"/>
    </row>
    <row r="40" spans="1:26" x14ac:dyDescent="0.25">
      <c r="A40" s="14" t="s">
        <v>52</v>
      </c>
      <c r="B40" s="15" t="s">
        <v>53</v>
      </c>
      <c r="C40" s="27">
        <v>0.08</v>
      </c>
      <c r="D40" s="19">
        <f t="shared" si="0"/>
        <v>0</v>
      </c>
      <c r="G40" s="21" t="s">
        <v>54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</row>
    <row r="41" spans="1:26" ht="15.75" customHeight="1" x14ac:dyDescent="0.25">
      <c r="A41" s="158" t="s">
        <v>55</v>
      </c>
      <c r="B41" s="158"/>
      <c r="C41" s="27">
        <f>SUM(C33:C40)</f>
        <v>0.33800000000000002</v>
      </c>
      <c r="D41" s="19">
        <f>SUM(D33:D40)</f>
        <v>0</v>
      </c>
    </row>
    <row r="44" spans="1:26" x14ac:dyDescent="0.25">
      <c r="A44" s="164" t="s">
        <v>56</v>
      </c>
      <c r="B44" s="164"/>
      <c r="C44" s="164"/>
      <c r="H44" s="35"/>
    </row>
    <row r="46" spans="1:26" ht="31.5" x14ac:dyDescent="0.25">
      <c r="A46" s="24" t="s">
        <v>57</v>
      </c>
      <c r="B46" s="9" t="s">
        <v>58</v>
      </c>
      <c r="C46" s="36"/>
      <c r="D46" s="9" t="s">
        <v>30</v>
      </c>
      <c r="E46" s="9" t="s">
        <v>10</v>
      </c>
      <c r="G46" s="10" t="s">
        <v>59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8"/>
    </row>
    <row r="47" spans="1:26" x14ac:dyDescent="0.25">
      <c r="A47" s="14" t="s">
        <v>12</v>
      </c>
      <c r="B47" s="39" t="s">
        <v>60</v>
      </c>
      <c r="C47" s="40"/>
      <c r="D47" s="27">
        <v>0.06</v>
      </c>
      <c r="E47" s="19">
        <f>(C10*D47)-(22*2*C47)</f>
        <v>0</v>
      </c>
      <c r="G47" s="17" t="s">
        <v>61</v>
      </c>
      <c r="H47"/>
      <c r="I47"/>
      <c r="J47"/>
      <c r="K47"/>
      <c r="L47"/>
      <c r="M47"/>
      <c r="N47"/>
      <c r="O47"/>
      <c r="P47"/>
      <c r="Q47"/>
      <c r="R47"/>
      <c r="S47"/>
      <c r="Z47" s="41"/>
    </row>
    <row r="48" spans="1:26" x14ac:dyDescent="0.25">
      <c r="A48" s="14" t="s">
        <v>15</v>
      </c>
      <c r="B48" s="15" t="s">
        <v>173</v>
      </c>
      <c r="C48" s="42"/>
      <c r="D48" s="27">
        <v>0.2</v>
      </c>
      <c r="E48" s="43">
        <f>C48-(C48*D48)</f>
        <v>0</v>
      </c>
      <c r="G48" s="17" t="s">
        <v>174</v>
      </c>
      <c r="H48"/>
      <c r="I48"/>
      <c r="J48"/>
      <c r="K48"/>
      <c r="L48"/>
      <c r="M48"/>
      <c r="N48"/>
      <c r="O48"/>
      <c r="P48"/>
      <c r="Q48"/>
      <c r="R48"/>
      <c r="S48"/>
      <c r="Z48" s="41"/>
    </row>
    <row r="49" spans="1:26" ht="15.75" customHeight="1" x14ac:dyDescent="0.25">
      <c r="A49" s="158" t="s">
        <v>25</v>
      </c>
      <c r="B49" s="158"/>
      <c r="C49" s="44"/>
      <c r="D49" s="27">
        <f>SUM(D47:D48)</f>
        <v>0.26</v>
      </c>
      <c r="E49" s="45">
        <f>SUM(E47:E48)</f>
        <v>0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46"/>
      <c r="U49" s="46"/>
      <c r="V49" s="46"/>
      <c r="W49" s="46"/>
      <c r="X49" s="46"/>
      <c r="Y49" s="46"/>
      <c r="Z49" s="47"/>
    </row>
    <row r="50" spans="1:26" x14ac:dyDescent="0.25">
      <c r="G50"/>
      <c r="H50"/>
      <c r="I50"/>
      <c r="J50"/>
      <c r="K50"/>
      <c r="L50"/>
      <c r="M50"/>
      <c r="N50"/>
      <c r="O50"/>
      <c r="P50"/>
      <c r="Q50"/>
      <c r="R50"/>
      <c r="S50"/>
    </row>
    <row r="52" spans="1:26" x14ac:dyDescent="0.25">
      <c r="A52" s="164" t="s">
        <v>62</v>
      </c>
      <c r="B52" s="164"/>
      <c r="C52" s="164"/>
    </row>
    <row r="54" spans="1:26" x14ac:dyDescent="0.25">
      <c r="A54" s="8">
        <v>2</v>
      </c>
      <c r="B54" s="9" t="s">
        <v>63</v>
      </c>
      <c r="C54" s="9" t="s">
        <v>10</v>
      </c>
    </row>
    <row r="55" spans="1:26" x14ac:dyDescent="0.25">
      <c r="A55" s="14" t="s">
        <v>28</v>
      </c>
      <c r="B55" s="15" t="s">
        <v>29</v>
      </c>
      <c r="C55" s="19">
        <f>D27</f>
        <v>0</v>
      </c>
    </row>
    <row r="56" spans="1:26" x14ac:dyDescent="0.25">
      <c r="A56" s="14" t="s">
        <v>37</v>
      </c>
      <c r="B56" s="15" t="s">
        <v>38</v>
      </c>
      <c r="C56" s="19">
        <f>D41</f>
        <v>0</v>
      </c>
    </row>
    <row r="57" spans="1:26" x14ac:dyDescent="0.25">
      <c r="A57" s="14" t="s">
        <v>57</v>
      </c>
      <c r="B57" s="15" t="s">
        <v>58</v>
      </c>
      <c r="C57" s="19">
        <f>E49</f>
        <v>0</v>
      </c>
    </row>
    <row r="58" spans="1:26" ht="15.75" customHeight="1" x14ac:dyDescent="0.25">
      <c r="A58" s="158" t="s">
        <v>25</v>
      </c>
      <c r="B58" s="158"/>
      <c r="C58" s="25">
        <f>SUM(C55:C57)</f>
        <v>0</v>
      </c>
    </row>
    <row r="59" spans="1:26" x14ac:dyDescent="0.25">
      <c r="A59" s="48"/>
    </row>
    <row r="61" spans="1:26" x14ac:dyDescent="0.25">
      <c r="A61" s="157" t="s">
        <v>64</v>
      </c>
      <c r="B61" s="157"/>
      <c r="C61" s="157"/>
    </row>
    <row r="63" spans="1:26" x14ac:dyDescent="0.25">
      <c r="A63" s="8">
        <v>3</v>
      </c>
      <c r="B63" s="9" t="s">
        <v>65</v>
      </c>
      <c r="C63" s="9" t="s">
        <v>39</v>
      </c>
      <c r="D63" s="9" t="s">
        <v>10</v>
      </c>
      <c r="G63" s="33" t="s">
        <v>31</v>
      </c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12"/>
      <c r="S63" s="12"/>
      <c r="T63" s="49"/>
      <c r="U63" s="49"/>
      <c r="V63" s="50"/>
    </row>
    <row r="64" spans="1:26" x14ac:dyDescent="0.25">
      <c r="A64" s="14" t="s">
        <v>12</v>
      </c>
      <c r="B64" s="51" t="s">
        <v>66</v>
      </c>
      <c r="C64" s="52">
        <v>4.1999999999999997E-3</v>
      </c>
      <c r="D64" s="19">
        <f t="shared" ref="D64:D69" si="1">$C$17*C64</f>
        <v>0</v>
      </c>
      <c r="G64" s="17" t="s">
        <v>67</v>
      </c>
      <c r="H64"/>
      <c r="I64"/>
      <c r="J64"/>
      <c r="K64"/>
      <c r="L64"/>
      <c r="M64"/>
      <c r="N64"/>
      <c r="O64"/>
      <c r="P64"/>
      <c r="Q64"/>
      <c r="R64"/>
      <c r="S64"/>
      <c r="V64" s="41"/>
    </row>
    <row r="65" spans="1:22" x14ac:dyDescent="0.25">
      <c r="A65" s="14" t="s">
        <v>15</v>
      </c>
      <c r="B65" s="51" t="s">
        <v>68</v>
      </c>
      <c r="C65" s="52">
        <v>2.9999999999999997E-4</v>
      </c>
      <c r="D65" s="19">
        <f t="shared" si="1"/>
        <v>0</v>
      </c>
      <c r="G65" s="17" t="s">
        <v>69</v>
      </c>
      <c r="H65"/>
      <c r="I65"/>
      <c r="J65"/>
      <c r="K65"/>
      <c r="L65"/>
      <c r="M65"/>
      <c r="N65"/>
      <c r="O65"/>
      <c r="P65"/>
      <c r="Q65"/>
      <c r="R65"/>
      <c r="S65"/>
      <c r="V65" s="41"/>
    </row>
    <row r="66" spans="1:22" x14ac:dyDescent="0.25">
      <c r="A66" s="14" t="s">
        <v>17</v>
      </c>
      <c r="B66" s="51" t="s">
        <v>70</v>
      </c>
      <c r="C66" s="52">
        <v>3.44E-2</v>
      </c>
      <c r="D66" s="19">
        <f t="shared" si="1"/>
        <v>0</v>
      </c>
      <c r="G66" s="17" t="s">
        <v>71</v>
      </c>
      <c r="H66"/>
      <c r="I66"/>
      <c r="J66"/>
      <c r="K66"/>
      <c r="L66"/>
      <c r="M66"/>
      <c r="N66"/>
      <c r="O66"/>
      <c r="P66"/>
      <c r="Q66"/>
      <c r="R66"/>
      <c r="S66"/>
      <c r="V66" s="41"/>
    </row>
    <row r="67" spans="1:22" x14ac:dyDescent="0.25">
      <c r="A67" s="14" t="s">
        <v>19</v>
      </c>
      <c r="B67" s="51" t="s">
        <v>72</v>
      </c>
      <c r="C67" s="52">
        <v>1.9400000000000001E-2</v>
      </c>
      <c r="D67" s="19">
        <f t="shared" si="1"/>
        <v>0</v>
      </c>
      <c r="G67" s="20" t="s">
        <v>73</v>
      </c>
      <c r="H67"/>
      <c r="I67"/>
      <c r="J67"/>
      <c r="K67"/>
      <c r="L67"/>
      <c r="M67"/>
      <c r="N67"/>
      <c r="O67"/>
      <c r="P67"/>
      <c r="Q67"/>
      <c r="R67"/>
      <c r="S67"/>
      <c r="V67" s="41"/>
    </row>
    <row r="68" spans="1:22" x14ac:dyDescent="0.25">
      <c r="A68" s="14" t="s">
        <v>21</v>
      </c>
      <c r="B68" s="51" t="s">
        <v>74</v>
      </c>
      <c r="C68" s="53">
        <v>7.1999999999999998E-3</v>
      </c>
      <c r="D68" s="19">
        <f t="shared" si="1"/>
        <v>0</v>
      </c>
      <c r="G68" s="17" t="s">
        <v>75</v>
      </c>
      <c r="H68"/>
      <c r="I68"/>
      <c r="J68"/>
      <c r="K68"/>
      <c r="L68"/>
      <c r="M68"/>
      <c r="N68"/>
      <c r="O68"/>
      <c r="P68"/>
      <c r="Q68"/>
      <c r="R68"/>
      <c r="S68"/>
      <c r="V68" s="41"/>
    </row>
    <row r="69" spans="1:22" x14ac:dyDescent="0.25">
      <c r="A69" s="14" t="s">
        <v>49</v>
      </c>
      <c r="B69" s="51" t="s">
        <v>76</v>
      </c>
      <c r="C69" s="53">
        <v>6.2E-4</v>
      </c>
      <c r="D69" s="19">
        <f t="shared" si="1"/>
        <v>0</v>
      </c>
      <c r="G69" s="17" t="s">
        <v>71</v>
      </c>
      <c r="H69"/>
      <c r="I69"/>
      <c r="J69"/>
      <c r="K69"/>
      <c r="L69"/>
      <c r="M69"/>
      <c r="N69"/>
      <c r="O69"/>
      <c r="P69"/>
      <c r="Q69"/>
      <c r="R69"/>
      <c r="S69"/>
      <c r="V69" s="41"/>
    </row>
    <row r="70" spans="1:22" ht="15.75" customHeight="1" x14ac:dyDescent="0.25">
      <c r="A70" s="158" t="s">
        <v>25</v>
      </c>
      <c r="B70" s="158"/>
      <c r="C70" s="52">
        <f>SUM(C64:C69)</f>
        <v>6.6119999999999998E-2</v>
      </c>
      <c r="D70" s="25">
        <f>SUM(D64:D69)</f>
        <v>0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6"/>
      <c r="U70" s="46"/>
      <c r="V70" s="47"/>
    </row>
    <row r="71" spans="1:22" ht="23.25" x14ac:dyDescent="0.25">
      <c r="B71" s="54" t="s">
        <v>77</v>
      </c>
    </row>
    <row r="73" spans="1:22" x14ac:dyDescent="0.25">
      <c r="A73" s="157" t="s">
        <v>78</v>
      </c>
      <c r="B73" s="157"/>
      <c r="C73" s="157"/>
    </row>
    <row r="76" spans="1:22" x14ac:dyDescent="0.25">
      <c r="A76" s="164" t="s">
        <v>79</v>
      </c>
      <c r="B76" s="164"/>
      <c r="C76" s="164"/>
    </row>
    <row r="77" spans="1:22" x14ac:dyDescent="0.25">
      <c r="A77" s="26"/>
    </row>
    <row r="78" spans="1:22" x14ac:dyDescent="0.25">
      <c r="A78" s="24" t="s">
        <v>80</v>
      </c>
      <c r="B78" s="9" t="s">
        <v>81</v>
      </c>
      <c r="C78" s="9" t="s">
        <v>39</v>
      </c>
      <c r="D78" s="9" t="s">
        <v>10</v>
      </c>
      <c r="G78" s="10" t="s">
        <v>31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/>
      <c r="S78" s="13"/>
    </row>
    <row r="79" spans="1:22" x14ac:dyDescent="0.25">
      <c r="A79" s="14" t="s">
        <v>12</v>
      </c>
      <c r="B79" s="15" t="s">
        <v>82</v>
      </c>
      <c r="C79" s="52">
        <v>0</v>
      </c>
      <c r="D79" s="19">
        <f t="shared" ref="D79:D84" si="2">$C$17*C79</f>
        <v>0</v>
      </c>
      <c r="G79" s="17" t="s">
        <v>83</v>
      </c>
      <c r="H79"/>
      <c r="I79"/>
      <c r="J79"/>
      <c r="K79"/>
      <c r="L79"/>
      <c r="M79"/>
      <c r="N79"/>
      <c r="O79"/>
      <c r="P79"/>
      <c r="Q79"/>
      <c r="R79"/>
      <c r="S79" s="18"/>
    </row>
    <row r="80" spans="1:22" x14ac:dyDescent="0.25">
      <c r="A80" s="14" t="s">
        <v>15</v>
      </c>
      <c r="B80" s="15" t="s">
        <v>84</v>
      </c>
      <c r="C80" s="52">
        <v>2.8E-3</v>
      </c>
      <c r="D80" s="19">
        <f t="shared" si="2"/>
        <v>0</v>
      </c>
      <c r="G80" s="17" t="s">
        <v>85</v>
      </c>
      <c r="H80"/>
      <c r="I80"/>
      <c r="J80"/>
      <c r="K80"/>
      <c r="L80"/>
      <c r="M80"/>
      <c r="N80"/>
      <c r="O80"/>
      <c r="P80"/>
      <c r="Q80"/>
      <c r="R80"/>
      <c r="S80" s="18"/>
    </row>
    <row r="81" spans="1:19" x14ac:dyDescent="0.25">
      <c r="A81" s="14" t="s">
        <v>17</v>
      </c>
      <c r="B81" s="15" t="s">
        <v>86</v>
      </c>
      <c r="C81" s="52">
        <v>2.0000000000000001E-4</v>
      </c>
      <c r="D81" s="19">
        <f t="shared" si="2"/>
        <v>0</v>
      </c>
      <c r="G81" s="17" t="s">
        <v>87</v>
      </c>
      <c r="H81"/>
      <c r="I81"/>
      <c r="J81"/>
      <c r="K81"/>
      <c r="L81"/>
      <c r="M81"/>
      <c r="N81"/>
      <c r="O81"/>
      <c r="P81"/>
      <c r="Q81"/>
      <c r="R81"/>
      <c r="S81" s="18"/>
    </row>
    <row r="82" spans="1:19" x14ac:dyDescent="0.25">
      <c r="A82" s="14" t="s">
        <v>19</v>
      </c>
      <c r="B82" s="15" t="s">
        <v>88</v>
      </c>
      <c r="C82" s="52">
        <v>6.9999999999999999E-4</v>
      </c>
      <c r="D82" s="19">
        <f t="shared" si="2"/>
        <v>0</v>
      </c>
      <c r="G82" s="17" t="s">
        <v>89</v>
      </c>
      <c r="H82"/>
      <c r="I82"/>
      <c r="J82"/>
      <c r="K82"/>
      <c r="L82"/>
      <c r="M82"/>
      <c r="N82"/>
      <c r="O82"/>
      <c r="P82"/>
      <c r="Q82"/>
      <c r="R82"/>
      <c r="S82" s="18"/>
    </row>
    <row r="83" spans="1:19" x14ac:dyDescent="0.25">
      <c r="A83" s="14" t="s">
        <v>21</v>
      </c>
      <c r="B83" s="15" t="s">
        <v>90</v>
      </c>
      <c r="C83" s="52">
        <v>2.8999999999999998E-3</v>
      </c>
      <c r="D83" s="19">
        <f t="shared" si="2"/>
        <v>0</v>
      </c>
      <c r="G83" s="55" t="s">
        <v>91</v>
      </c>
      <c r="H83" s="32"/>
      <c r="I83" s="32"/>
      <c r="J83"/>
      <c r="K83"/>
      <c r="L83"/>
      <c r="M83"/>
      <c r="N83"/>
      <c r="O83"/>
      <c r="P83"/>
      <c r="Q83"/>
      <c r="R83"/>
      <c r="S83" s="18"/>
    </row>
    <row r="84" spans="1:19" x14ac:dyDescent="0.25">
      <c r="A84" s="14" t="s">
        <v>49</v>
      </c>
      <c r="B84" s="15" t="s">
        <v>92</v>
      </c>
      <c r="C84" s="52">
        <v>1.3899999999999999E-2</v>
      </c>
      <c r="D84" s="19">
        <f t="shared" si="2"/>
        <v>0</v>
      </c>
      <c r="G84" s="17" t="s">
        <v>93</v>
      </c>
      <c r="H84"/>
      <c r="I84"/>
      <c r="J84"/>
      <c r="K84"/>
      <c r="L84"/>
      <c r="M84"/>
      <c r="N84"/>
      <c r="O84"/>
      <c r="P84"/>
      <c r="Q84"/>
      <c r="R84"/>
      <c r="S84" s="18"/>
    </row>
    <row r="85" spans="1:19" ht="15.75" customHeight="1" x14ac:dyDescent="0.25">
      <c r="A85" s="158" t="s">
        <v>55</v>
      </c>
      <c r="B85" s="158"/>
      <c r="C85" s="52">
        <f>SUM(C79:C84)</f>
        <v>2.0499999999999997E-2</v>
      </c>
      <c r="D85" s="19">
        <f>SUM(D79:D84)</f>
        <v>0</v>
      </c>
    </row>
    <row r="88" spans="1:19" x14ac:dyDescent="0.25">
      <c r="A88" s="164" t="s">
        <v>94</v>
      </c>
      <c r="B88" s="164"/>
      <c r="C88" s="164"/>
    </row>
    <row r="89" spans="1:19" x14ac:dyDescent="0.25">
      <c r="A89" s="26"/>
    </row>
    <row r="90" spans="1:19" x14ac:dyDescent="0.25">
      <c r="A90" s="24" t="s">
        <v>95</v>
      </c>
      <c r="B90" s="9" t="s">
        <v>96</v>
      </c>
      <c r="C90" s="9" t="s">
        <v>10</v>
      </c>
    </row>
    <row r="91" spans="1:19" x14ac:dyDescent="0.25">
      <c r="A91" s="14" t="s">
        <v>12</v>
      </c>
      <c r="B91" s="15" t="s">
        <v>97</v>
      </c>
      <c r="C91" s="19">
        <v>0</v>
      </c>
    </row>
    <row r="92" spans="1:19" ht="15.75" customHeight="1" x14ac:dyDescent="0.25">
      <c r="A92" s="158" t="s">
        <v>25</v>
      </c>
      <c r="B92" s="158"/>
      <c r="C92" s="19">
        <f>C91</f>
        <v>0</v>
      </c>
    </row>
    <row r="95" spans="1:19" x14ac:dyDescent="0.25">
      <c r="A95" s="164" t="s">
        <v>98</v>
      </c>
      <c r="B95" s="164"/>
      <c r="C95" s="164"/>
    </row>
    <row r="96" spans="1:19" x14ac:dyDescent="0.25">
      <c r="A96" s="26"/>
    </row>
    <row r="97" spans="1:19" x14ac:dyDescent="0.25">
      <c r="A97" s="8">
        <v>4</v>
      </c>
      <c r="B97" s="9" t="s">
        <v>99</v>
      </c>
      <c r="C97" s="9" t="s">
        <v>39</v>
      </c>
      <c r="D97" s="9" t="s">
        <v>10</v>
      </c>
    </row>
    <row r="98" spans="1:19" x14ac:dyDescent="0.25">
      <c r="A98" s="14" t="s">
        <v>80</v>
      </c>
      <c r="B98" s="15" t="s">
        <v>81</v>
      </c>
      <c r="C98" s="27"/>
      <c r="D98" s="19">
        <f>D85</f>
        <v>0</v>
      </c>
    </row>
    <row r="99" spans="1:19" x14ac:dyDescent="0.25">
      <c r="A99" s="14" t="s">
        <v>95</v>
      </c>
      <c r="B99" s="15" t="s">
        <v>96</v>
      </c>
      <c r="C99" s="56"/>
      <c r="D99" s="19">
        <f>C99</f>
        <v>0</v>
      </c>
    </row>
    <row r="100" spans="1:19" ht="15.75" customHeight="1" x14ac:dyDescent="0.25">
      <c r="A100" s="158" t="s">
        <v>25</v>
      </c>
      <c r="B100" s="158"/>
      <c r="C100" s="56"/>
      <c r="D100" s="25">
        <f>SUM(D98:D99)</f>
        <v>0</v>
      </c>
    </row>
    <row r="103" spans="1:19" x14ac:dyDescent="0.25">
      <c r="A103" s="157" t="s">
        <v>100</v>
      </c>
      <c r="B103" s="157"/>
      <c r="C103" s="157"/>
    </row>
    <row r="105" spans="1:19" x14ac:dyDescent="0.25">
      <c r="A105" s="8">
        <v>5</v>
      </c>
      <c r="B105" s="57" t="s">
        <v>101</v>
      </c>
      <c r="C105" s="9" t="s">
        <v>10</v>
      </c>
      <c r="G105" s="10" t="s">
        <v>102</v>
      </c>
      <c r="H105" s="11"/>
      <c r="I105" s="11"/>
      <c r="J105" s="12"/>
      <c r="K105" s="12"/>
      <c r="L105" s="12"/>
      <c r="M105" s="12"/>
      <c r="N105" s="12"/>
      <c r="O105" s="12"/>
      <c r="P105" s="12"/>
      <c r="Q105" s="12"/>
      <c r="R105" s="12"/>
      <c r="S105" s="13"/>
    </row>
    <row r="106" spans="1:19" x14ac:dyDescent="0.25">
      <c r="A106" s="14" t="s">
        <v>12</v>
      </c>
      <c r="B106" s="15" t="s">
        <v>103</v>
      </c>
      <c r="C106" s="19">
        <v>0</v>
      </c>
      <c r="G106" s="17" t="s">
        <v>104</v>
      </c>
      <c r="H106"/>
      <c r="I106"/>
      <c r="J106"/>
      <c r="K106"/>
      <c r="L106"/>
      <c r="M106"/>
      <c r="N106"/>
      <c r="O106"/>
      <c r="P106"/>
      <c r="Q106"/>
      <c r="R106"/>
      <c r="S106" s="18"/>
    </row>
    <row r="107" spans="1:19" x14ac:dyDescent="0.25">
      <c r="A107" s="14" t="s">
        <v>15</v>
      </c>
      <c r="B107" s="15" t="s">
        <v>105</v>
      </c>
      <c r="C107" s="19">
        <v>0</v>
      </c>
      <c r="G107" s="17" t="s">
        <v>106</v>
      </c>
      <c r="H107"/>
      <c r="I107"/>
      <c r="J107"/>
      <c r="K107"/>
      <c r="L107"/>
      <c r="M107"/>
      <c r="N107"/>
      <c r="O107"/>
      <c r="P107"/>
      <c r="Q107"/>
      <c r="R107"/>
      <c r="S107" s="18"/>
    </row>
    <row r="108" spans="1:19" x14ac:dyDescent="0.25">
      <c r="A108" s="14" t="s">
        <v>17</v>
      </c>
      <c r="B108" s="15" t="s">
        <v>107</v>
      </c>
      <c r="C108" s="58">
        <v>0</v>
      </c>
      <c r="G108" s="17"/>
      <c r="H108"/>
      <c r="I108"/>
      <c r="J108"/>
      <c r="K108"/>
      <c r="L108"/>
      <c r="M108"/>
      <c r="N108"/>
      <c r="O108"/>
      <c r="P108"/>
      <c r="Q108"/>
      <c r="R108"/>
      <c r="S108" s="18"/>
    </row>
    <row r="109" spans="1:19" x14ac:dyDescent="0.25">
      <c r="A109" s="14" t="s">
        <v>19</v>
      </c>
      <c r="B109" s="15" t="s">
        <v>24</v>
      </c>
      <c r="C109" s="58">
        <v>0</v>
      </c>
      <c r="G109" s="20"/>
      <c r="H109"/>
      <c r="I109"/>
      <c r="J109"/>
      <c r="K109"/>
      <c r="L109"/>
      <c r="M109"/>
      <c r="N109"/>
      <c r="O109"/>
      <c r="P109"/>
      <c r="Q109"/>
      <c r="R109"/>
      <c r="S109" s="18"/>
    </row>
    <row r="110" spans="1:19" ht="15.75" customHeight="1" x14ac:dyDescent="0.25">
      <c r="A110" s="158" t="s">
        <v>55</v>
      </c>
      <c r="B110" s="158"/>
      <c r="C110" s="25">
        <v>0</v>
      </c>
      <c r="G110" s="17"/>
      <c r="H110"/>
      <c r="I110"/>
      <c r="J110"/>
      <c r="K110"/>
      <c r="L110"/>
      <c r="M110"/>
      <c r="N110"/>
      <c r="O110"/>
      <c r="P110"/>
      <c r="Q110"/>
      <c r="R110"/>
      <c r="S110" s="18"/>
    </row>
    <row r="111" spans="1:19" x14ac:dyDescent="0.25">
      <c r="G111" s="17"/>
      <c r="H111"/>
      <c r="I111"/>
      <c r="J111"/>
      <c r="K111"/>
      <c r="L111"/>
      <c r="M111"/>
      <c r="N111"/>
      <c r="O111"/>
      <c r="P111"/>
      <c r="Q111"/>
      <c r="R111"/>
      <c r="S111" s="18"/>
    </row>
    <row r="112" spans="1:19" x14ac:dyDescent="0.25"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3"/>
    </row>
    <row r="113" spans="1:19" x14ac:dyDescent="0.25">
      <c r="A113" s="157" t="s">
        <v>108</v>
      </c>
      <c r="B113" s="157"/>
      <c r="C113" s="157"/>
    </row>
    <row r="115" spans="1:19" x14ac:dyDescent="0.25">
      <c r="A115" s="8">
        <v>6</v>
      </c>
      <c r="B115" s="57" t="s">
        <v>109</v>
      </c>
      <c r="C115" s="9" t="s">
        <v>39</v>
      </c>
      <c r="D115" s="9" t="s">
        <v>10</v>
      </c>
      <c r="G115" s="10" t="s">
        <v>110</v>
      </c>
      <c r="H115" s="11"/>
      <c r="I115" s="11"/>
      <c r="J115" s="12"/>
      <c r="K115" s="12"/>
      <c r="L115" s="12"/>
      <c r="M115" s="12"/>
      <c r="N115" s="12"/>
      <c r="O115" s="12"/>
      <c r="P115" s="12"/>
      <c r="Q115" s="12"/>
      <c r="R115" s="12"/>
      <c r="S115" s="13"/>
    </row>
    <row r="116" spans="1:19" x14ac:dyDescent="0.25">
      <c r="A116" s="14" t="s">
        <v>12</v>
      </c>
      <c r="B116" s="15" t="s">
        <v>111</v>
      </c>
      <c r="C116" s="59"/>
      <c r="D116" s="19">
        <f>$C$133*C116</f>
        <v>0</v>
      </c>
      <c r="G116" s="17" t="s">
        <v>175</v>
      </c>
      <c r="H116"/>
      <c r="I116"/>
      <c r="J116"/>
      <c r="K116"/>
      <c r="L116"/>
      <c r="M116"/>
      <c r="N116"/>
      <c r="O116"/>
      <c r="P116"/>
      <c r="Q116"/>
      <c r="R116"/>
      <c r="S116" s="18"/>
    </row>
    <row r="117" spans="1:19" x14ac:dyDescent="0.25">
      <c r="A117" s="14" t="s">
        <v>15</v>
      </c>
      <c r="B117" s="15" t="s">
        <v>112</v>
      </c>
      <c r="C117" s="59"/>
      <c r="D117" s="19">
        <f>$C$133*C117</f>
        <v>0</v>
      </c>
      <c r="G117" s="17" t="s">
        <v>175</v>
      </c>
      <c r="H117"/>
      <c r="I117"/>
      <c r="J117"/>
      <c r="K117"/>
      <c r="L117"/>
      <c r="M117"/>
      <c r="N117"/>
      <c r="O117"/>
      <c r="P117"/>
      <c r="Q117"/>
      <c r="R117"/>
      <c r="S117" s="18"/>
    </row>
    <row r="118" spans="1:19" x14ac:dyDescent="0.25">
      <c r="A118" s="14" t="s">
        <v>17</v>
      </c>
      <c r="B118" s="15" t="s">
        <v>113</v>
      </c>
      <c r="C118" s="27"/>
      <c r="D118" s="19"/>
      <c r="G118" s="17"/>
      <c r="H118"/>
      <c r="I118"/>
      <c r="J118"/>
      <c r="K118"/>
      <c r="L118"/>
      <c r="M118"/>
      <c r="N118"/>
      <c r="O118"/>
      <c r="P118"/>
      <c r="Q118"/>
      <c r="R118"/>
      <c r="S118" s="18"/>
    </row>
    <row r="119" spans="1:19" x14ac:dyDescent="0.25">
      <c r="A119" s="14"/>
      <c r="B119" s="15" t="s">
        <v>114</v>
      </c>
      <c r="C119" s="162">
        <f>1.65%+7.6%+A121</f>
        <v>9.2499999999999999E-2</v>
      </c>
      <c r="D119" s="163">
        <f>((C133+D116+D117)/(1-C119))*C119</f>
        <v>0</v>
      </c>
      <c r="G119" s="20" t="s">
        <v>176</v>
      </c>
      <c r="H119"/>
      <c r="I119"/>
      <c r="J119"/>
      <c r="K119"/>
      <c r="L119"/>
      <c r="M119"/>
      <c r="N119"/>
      <c r="O119"/>
      <c r="P119"/>
      <c r="Q119"/>
      <c r="R119"/>
      <c r="S119" s="18"/>
    </row>
    <row r="120" spans="1:19" x14ac:dyDescent="0.25">
      <c r="A120" s="14"/>
      <c r="B120" s="15" t="s">
        <v>115</v>
      </c>
      <c r="C120" s="162"/>
      <c r="D120" s="163"/>
      <c r="G120" s="193" t="s">
        <v>177</v>
      </c>
      <c r="H120"/>
      <c r="I120"/>
      <c r="J120"/>
      <c r="K120"/>
      <c r="L120"/>
      <c r="M120"/>
      <c r="N120"/>
      <c r="O120"/>
      <c r="P120"/>
      <c r="Q120"/>
      <c r="R120"/>
      <c r="S120" s="18"/>
    </row>
    <row r="121" spans="1:19" x14ac:dyDescent="0.25">
      <c r="A121" s="62"/>
      <c r="B121" s="15" t="s">
        <v>179</v>
      </c>
      <c r="C121" s="162"/>
      <c r="D121" s="163"/>
      <c r="G121" s="17"/>
      <c r="H121"/>
      <c r="I121"/>
      <c r="J121"/>
      <c r="K121"/>
      <c r="L121"/>
      <c r="M121"/>
      <c r="N121"/>
      <c r="O121"/>
      <c r="P121"/>
      <c r="Q121"/>
      <c r="R121"/>
      <c r="S121" s="18"/>
    </row>
    <row r="122" spans="1:19" ht="15.75" customHeight="1" x14ac:dyDescent="0.25">
      <c r="A122" s="158" t="s">
        <v>55</v>
      </c>
      <c r="B122" s="158"/>
      <c r="C122" s="27"/>
      <c r="D122" s="25">
        <f>SUM(D116:D117,D119:D121)</f>
        <v>0</v>
      </c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3"/>
    </row>
    <row r="123" spans="1:19" x14ac:dyDescent="0.25">
      <c r="C123" s="63"/>
    </row>
    <row r="125" spans="1:19" x14ac:dyDescent="0.25">
      <c r="A125" s="157" t="s">
        <v>116</v>
      </c>
      <c r="B125" s="157"/>
      <c r="C125" s="157"/>
    </row>
    <row r="127" spans="1:19" x14ac:dyDescent="0.25">
      <c r="A127" s="8"/>
      <c r="B127" s="9" t="s">
        <v>117</v>
      </c>
      <c r="C127" s="9" t="s">
        <v>10</v>
      </c>
    </row>
    <row r="128" spans="1:19" x14ac:dyDescent="0.25">
      <c r="A128" s="64" t="s">
        <v>12</v>
      </c>
      <c r="B128" s="15" t="s">
        <v>8</v>
      </c>
      <c r="C128" s="65">
        <f>C17</f>
        <v>0</v>
      </c>
    </row>
    <row r="129" spans="1:5" x14ac:dyDescent="0.25">
      <c r="A129" s="64" t="s">
        <v>15</v>
      </c>
      <c r="B129" s="15" t="s">
        <v>26</v>
      </c>
      <c r="C129" s="65">
        <f>C58</f>
        <v>0</v>
      </c>
    </row>
    <row r="130" spans="1:5" x14ac:dyDescent="0.25">
      <c r="A130" s="64" t="s">
        <v>17</v>
      </c>
      <c r="B130" s="15" t="s">
        <v>64</v>
      </c>
      <c r="C130" s="65">
        <f>D70</f>
        <v>0</v>
      </c>
    </row>
    <row r="131" spans="1:5" x14ac:dyDescent="0.25">
      <c r="A131" s="64" t="s">
        <v>19</v>
      </c>
      <c r="B131" s="15" t="s">
        <v>78</v>
      </c>
      <c r="C131" s="65">
        <f>D100</f>
        <v>0</v>
      </c>
    </row>
    <row r="132" spans="1:5" x14ac:dyDescent="0.25">
      <c r="A132" s="64" t="s">
        <v>21</v>
      </c>
      <c r="B132" s="15" t="s">
        <v>100</v>
      </c>
      <c r="C132" s="65">
        <f>C110</f>
        <v>0</v>
      </c>
    </row>
    <row r="133" spans="1:5" ht="15.75" customHeight="1" x14ac:dyDescent="0.25">
      <c r="A133" s="158" t="s">
        <v>118</v>
      </c>
      <c r="B133" s="158"/>
      <c r="C133" s="66">
        <f>SUM(C128:C132)</f>
        <v>0</v>
      </c>
    </row>
    <row r="134" spans="1:5" x14ac:dyDescent="0.25">
      <c r="A134" s="67" t="s">
        <v>49</v>
      </c>
      <c r="B134" s="68" t="s">
        <v>119</v>
      </c>
      <c r="C134" s="69">
        <f>D122</f>
        <v>0</v>
      </c>
    </row>
    <row r="135" spans="1:5" ht="15.75" customHeight="1" x14ac:dyDescent="0.25">
      <c r="A135" s="159" t="s">
        <v>120</v>
      </c>
      <c r="B135" s="159"/>
      <c r="C135" s="70">
        <f>SUM(C128:C132,C134)</f>
        <v>0</v>
      </c>
      <c r="E135" s="71"/>
    </row>
    <row r="136" spans="1:5" ht="15.75" customHeight="1" x14ac:dyDescent="0.25">
      <c r="A136" s="160" t="s">
        <v>121</v>
      </c>
      <c r="B136" s="160"/>
      <c r="C136" s="72">
        <f>B6</f>
        <v>0</v>
      </c>
    </row>
    <row r="137" spans="1:5" x14ac:dyDescent="0.25">
      <c r="A137" s="161" t="s">
        <v>122</v>
      </c>
      <c r="B137" s="161"/>
      <c r="C137" s="73">
        <f>C135*C136</f>
        <v>0</v>
      </c>
    </row>
    <row r="140" spans="1:5" x14ac:dyDescent="0.25">
      <c r="C140" s="74"/>
    </row>
  </sheetData>
  <mergeCells count="40">
    <mergeCell ref="A1:D1"/>
    <mergeCell ref="A2:D2"/>
    <mergeCell ref="A3:D3"/>
    <mergeCell ref="A7:C7"/>
    <mergeCell ref="A17:B17"/>
    <mergeCell ref="A20:C20"/>
    <mergeCell ref="A22:C22"/>
    <mergeCell ref="G25:S25"/>
    <mergeCell ref="G26:S26"/>
    <mergeCell ref="A27:B27"/>
    <mergeCell ref="A30:D30"/>
    <mergeCell ref="G33:S33"/>
    <mergeCell ref="G36:S36"/>
    <mergeCell ref="G37:S37"/>
    <mergeCell ref="G38:S38"/>
    <mergeCell ref="A41:B41"/>
    <mergeCell ref="A44:C44"/>
    <mergeCell ref="A49:B49"/>
    <mergeCell ref="A52:C52"/>
    <mergeCell ref="A58:B58"/>
    <mergeCell ref="A61:C61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C119:C121"/>
    <mergeCell ref="D119:D121"/>
    <mergeCell ref="A122:B122"/>
    <mergeCell ref="A125:C125"/>
    <mergeCell ref="A133:B133"/>
    <mergeCell ref="A135:B135"/>
    <mergeCell ref="A136:B136"/>
    <mergeCell ref="A137:B137"/>
  </mergeCells>
  <hyperlinks>
    <hyperlink ref="G32" r:id="rId1"/>
    <hyperlink ref="G63" r:id="rId2"/>
  </hyperlink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zoomScaleNormal="55" workbookViewId="0">
      <selection activeCell="D126" sqref="D126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170</v>
      </c>
      <c r="C4" s="2"/>
      <c r="D4" s="2"/>
    </row>
    <row r="5" spans="1:4" x14ac:dyDescent="0.25">
      <c r="A5" s="5" t="s">
        <v>5</v>
      </c>
      <c r="B5" s="6" t="s">
        <v>168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28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28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9">
        <f>(C10*D48)-(22*2*C48)</f>
        <v>0</v>
      </c>
    </row>
    <row r="49" spans="1:5" x14ac:dyDescent="0.25">
      <c r="A49" s="14" t="s">
        <v>15</v>
      </c>
      <c r="B49" s="15" t="s">
        <v>173</v>
      </c>
      <c r="C49" s="127"/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SUM(C107:C110)</f>
        <v>0</v>
      </c>
    </row>
    <row r="114" spans="1:4" x14ac:dyDescent="0.25">
      <c r="A114" s="157" t="s">
        <v>108</v>
      </c>
      <c r="B114" s="157"/>
      <c r="C114" s="157"/>
    </row>
    <row r="116" spans="1:4" x14ac:dyDescent="0.25">
      <c r="A116" s="8">
        <v>6</v>
      </c>
      <c r="B116" s="57" t="s">
        <v>109</v>
      </c>
      <c r="C116" s="9" t="s">
        <v>39</v>
      </c>
      <c r="D116" s="9" t="s">
        <v>10</v>
      </c>
    </row>
    <row r="117" spans="1:4" x14ac:dyDescent="0.25">
      <c r="A117" s="14" t="s">
        <v>12</v>
      </c>
      <c r="B117" s="15" t="s">
        <v>111</v>
      </c>
      <c r="C117" s="27"/>
      <c r="D117" s="19">
        <f>$C$134*C117</f>
        <v>0</v>
      </c>
    </row>
    <row r="118" spans="1:4" x14ac:dyDescent="0.25">
      <c r="A118" s="14" t="s">
        <v>15</v>
      </c>
      <c r="B118" s="15" t="s">
        <v>112</v>
      </c>
      <c r="C118" s="27"/>
      <c r="D118" s="19">
        <f>$C$134*C118</f>
        <v>0</v>
      </c>
    </row>
    <row r="119" spans="1:4" x14ac:dyDescent="0.25">
      <c r="A119" s="14" t="s">
        <v>17</v>
      </c>
      <c r="B119" s="15" t="s">
        <v>113</v>
      </c>
      <c r="C119" s="131">
        <f>C120+C121+C122</f>
        <v>9.2499999999999999E-2</v>
      </c>
      <c r="D119" s="150">
        <f>(D118+D117+C111+D101+D71+C59+C17)/(1-C119)</f>
        <v>0</v>
      </c>
    </row>
    <row r="120" spans="1:4" x14ac:dyDescent="0.25">
      <c r="A120" s="14"/>
      <c r="B120" s="133" t="s">
        <v>164</v>
      </c>
      <c r="C120" s="60">
        <v>1.6500000000000001E-2</v>
      </c>
      <c r="D120" s="61">
        <f>C120*D119</f>
        <v>0</v>
      </c>
    </row>
    <row r="121" spans="1:4" x14ac:dyDescent="0.25">
      <c r="A121" s="14"/>
      <c r="B121" s="133" t="s">
        <v>165</v>
      </c>
      <c r="C121" s="60">
        <v>7.5999999999999998E-2</v>
      </c>
      <c r="D121" s="61">
        <f>C121*D119</f>
        <v>0</v>
      </c>
    </row>
    <row r="122" spans="1:4" ht="16.5" thickBot="1" x14ac:dyDescent="0.3">
      <c r="A122" s="136"/>
      <c r="B122" s="15" t="s">
        <v>179</v>
      </c>
      <c r="C122" s="151"/>
      <c r="D122" s="61">
        <f>C122*D119</f>
        <v>0</v>
      </c>
    </row>
    <row r="123" spans="1:4" ht="15.75" customHeight="1" thickBot="1" x14ac:dyDescent="0.3">
      <c r="A123" s="158" t="s">
        <v>55</v>
      </c>
      <c r="B123" s="158"/>
      <c r="C123" s="27"/>
      <c r="D123" s="25">
        <f>D122+D121+D120+D118+D117</f>
        <v>0</v>
      </c>
    </row>
    <row r="126" spans="1:4" x14ac:dyDescent="0.25">
      <c r="A126" s="157" t="s">
        <v>116</v>
      </c>
      <c r="B126" s="157"/>
      <c r="C126" s="157"/>
    </row>
    <row r="128" spans="1:4" x14ac:dyDescent="0.25">
      <c r="A128" s="8"/>
      <c r="B128" s="9" t="s">
        <v>117</v>
      </c>
      <c r="C128" s="9" t="s">
        <v>10</v>
      </c>
    </row>
    <row r="129" spans="1:5" x14ac:dyDescent="0.25">
      <c r="A129" s="64" t="s">
        <v>12</v>
      </c>
      <c r="B129" s="15" t="s">
        <v>8</v>
      </c>
      <c r="C129" s="65">
        <f>C17</f>
        <v>0</v>
      </c>
    </row>
    <row r="130" spans="1:5" x14ac:dyDescent="0.25">
      <c r="A130" s="64" t="s">
        <v>15</v>
      </c>
      <c r="B130" s="15" t="s">
        <v>26</v>
      </c>
      <c r="C130" s="65">
        <f>C59</f>
        <v>0</v>
      </c>
    </row>
    <row r="131" spans="1:5" x14ac:dyDescent="0.25">
      <c r="A131" s="64" t="s">
        <v>17</v>
      </c>
      <c r="B131" s="15" t="s">
        <v>64</v>
      </c>
      <c r="C131" s="65">
        <f>D71</f>
        <v>0</v>
      </c>
    </row>
    <row r="132" spans="1:5" x14ac:dyDescent="0.25">
      <c r="A132" s="64" t="s">
        <v>19</v>
      </c>
      <c r="B132" s="15" t="s">
        <v>78</v>
      </c>
      <c r="C132" s="65">
        <f>D101</f>
        <v>0</v>
      </c>
    </row>
    <row r="133" spans="1:5" x14ac:dyDescent="0.25">
      <c r="A133" s="64" t="s">
        <v>21</v>
      </c>
      <c r="B133" s="15" t="s">
        <v>100</v>
      </c>
      <c r="C133" s="65">
        <f>C111</f>
        <v>0</v>
      </c>
    </row>
    <row r="134" spans="1:5" ht="15.75" customHeight="1" x14ac:dyDescent="0.25">
      <c r="A134" s="158" t="s">
        <v>118</v>
      </c>
      <c r="B134" s="158"/>
      <c r="C134" s="66">
        <f>SUM(C129:C133)</f>
        <v>0</v>
      </c>
    </row>
    <row r="135" spans="1:5" x14ac:dyDescent="0.25">
      <c r="A135" s="67" t="s">
        <v>49</v>
      </c>
      <c r="B135" s="68" t="s">
        <v>119</v>
      </c>
      <c r="C135" s="69">
        <f>D123</f>
        <v>0</v>
      </c>
    </row>
    <row r="136" spans="1:5" ht="15.75" customHeight="1" x14ac:dyDescent="0.25">
      <c r="A136" s="159" t="s">
        <v>120</v>
      </c>
      <c r="B136" s="159"/>
      <c r="C136" s="70">
        <f>SUM(C129:C133,C135)</f>
        <v>0</v>
      </c>
      <c r="E136" s="71"/>
    </row>
    <row r="137" spans="1:5" ht="15.75" customHeight="1" x14ac:dyDescent="0.25">
      <c r="A137" s="160" t="s">
        <v>121</v>
      </c>
      <c r="B137" s="160"/>
      <c r="C137" s="72">
        <f>B6</f>
        <v>0</v>
      </c>
    </row>
    <row r="138" spans="1:5" x14ac:dyDescent="0.25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zoomScale="80" zoomScaleNormal="40" zoomScaleSheetLayoutView="80" workbookViewId="0">
      <selection activeCell="D137" sqref="D137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170</v>
      </c>
      <c r="C4" s="2"/>
      <c r="D4" s="2"/>
    </row>
    <row r="5" spans="1:4" x14ac:dyDescent="0.25">
      <c r="A5" s="5" t="s">
        <v>5</v>
      </c>
      <c r="B5" s="6" t="s">
        <v>158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28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28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9">
        <f>(C10*D48)-(22*2*C48)</f>
        <v>0</v>
      </c>
    </row>
    <row r="49" spans="1:5" x14ac:dyDescent="0.25">
      <c r="A49" s="14" t="s">
        <v>15</v>
      </c>
      <c r="B49" s="15" t="s">
        <v>173</v>
      </c>
      <c r="C49" s="127"/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SUM(C107:C110)</f>
        <v>0</v>
      </c>
    </row>
    <row r="114" spans="1:4" x14ac:dyDescent="0.25">
      <c r="A114" s="157" t="s">
        <v>108</v>
      </c>
      <c r="B114" s="157"/>
      <c r="C114" s="157"/>
    </row>
    <row r="116" spans="1:4" x14ac:dyDescent="0.25">
      <c r="A116" s="8">
        <v>6</v>
      </c>
      <c r="B116" s="57" t="s">
        <v>109</v>
      </c>
      <c r="C116" s="9" t="s">
        <v>39</v>
      </c>
      <c r="D116" s="9" t="s">
        <v>10</v>
      </c>
    </row>
    <row r="117" spans="1:4" x14ac:dyDescent="0.25">
      <c r="A117" s="14" t="s">
        <v>12</v>
      </c>
      <c r="B117" s="15" t="s">
        <v>111</v>
      </c>
      <c r="C117" s="27"/>
      <c r="D117" s="19">
        <f>$C$134*C117</f>
        <v>0</v>
      </c>
    </row>
    <row r="118" spans="1:4" x14ac:dyDescent="0.25">
      <c r="A118" s="14" t="s">
        <v>15</v>
      </c>
      <c r="B118" s="15" t="s">
        <v>112</v>
      </c>
      <c r="C118" s="27"/>
      <c r="D118" s="19">
        <f>$C$134*C118</f>
        <v>0</v>
      </c>
    </row>
    <row r="119" spans="1:4" x14ac:dyDescent="0.25">
      <c r="A119" s="14" t="s">
        <v>17</v>
      </c>
      <c r="B119" s="15" t="s">
        <v>113</v>
      </c>
      <c r="C119" s="131">
        <f>C120+C121+C122</f>
        <v>9.2499999999999999E-2</v>
      </c>
      <c r="D119" s="150">
        <f>(D118+D117+C111+D101+D71+C59+C17)/(1-C119)</f>
        <v>0</v>
      </c>
    </row>
    <row r="120" spans="1:4" x14ac:dyDescent="0.25">
      <c r="A120" s="14"/>
      <c r="B120" s="133" t="s">
        <v>164</v>
      </c>
      <c r="C120" s="60">
        <v>1.6500000000000001E-2</v>
      </c>
      <c r="D120" s="61">
        <f>C120*D119</f>
        <v>0</v>
      </c>
    </row>
    <row r="121" spans="1:4" x14ac:dyDescent="0.25">
      <c r="A121" s="14"/>
      <c r="B121" s="133" t="s">
        <v>165</v>
      </c>
      <c r="C121" s="60">
        <v>7.5999999999999998E-2</v>
      </c>
      <c r="D121" s="61">
        <f>C121*D119</f>
        <v>0</v>
      </c>
    </row>
    <row r="122" spans="1:4" ht="16.5" thickBot="1" x14ac:dyDescent="0.3">
      <c r="A122" s="136"/>
      <c r="B122" s="15" t="s">
        <v>180</v>
      </c>
      <c r="C122" s="151"/>
      <c r="D122" s="61">
        <f>C122*D119</f>
        <v>0</v>
      </c>
    </row>
    <row r="123" spans="1:4" ht="15.75" customHeight="1" thickBot="1" x14ac:dyDescent="0.3">
      <c r="A123" s="158" t="s">
        <v>55</v>
      </c>
      <c r="B123" s="158"/>
      <c r="C123" s="27"/>
      <c r="D123" s="25">
        <f>D122+D121+D120+D118+D117</f>
        <v>0</v>
      </c>
    </row>
    <row r="126" spans="1:4" x14ac:dyDescent="0.25">
      <c r="A126" s="157" t="s">
        <v>116</v>
      </c>
      <c r="B126" s="157"/>
      <c r="C126" s="157"/>
    </row>
    <row r="128" spans="1:4" ht="16.5" thickBot="1" x14ac:dyDescent="0.3">
      <c r="A128" s="8"/>
      <c r="B128" s="9" t="s">
        <v>117</v>
      </c>
      <c r="C128" s="9" t="s">
        <v>10</v>
      </c>
    </row>
    <row r="129" spans="1:5" ht="16.5" thickBot="1" x14ac:dyDescent="0.3">
      <c r="A129" s="64" t="s">
        <v>12</v>
      </c>
      <c r="B129" s="15" t="s">
        <v>8</v>
      </c>
      <c r="C129" s="65">
        <f>C17</f>
        <v>0</v>
      </c>
    </row>
    <row r="130" spans="1:5" ht="16.5" thickBot="1" x14ac:dyDescent="0.3">
      <c r="A130" s="64" t="s">
        <v>15</v>
      </c>
      <c r="B130" s="15" t="s">
        <v>26</v>
      </c>
      <c r="C130" s="65">
        <f>C59</f>
        <v>0</v>
      </c>
    </row>
    <row r="131" spans="1:5" ht="16.5" thickBot="1" x14ac:dyDescent="0.3">
      <c r="A131" s="64" t="s">
        <v>17</v>
      </c>
      <c r="B131" s="15" t="s">
        <v>64</v>
      </c>
      <c r="C131" s="65">
        <f>D71</f>
        <v>0</v>
      </c>
    </row>
    <row r="132" spans="1:5" ht="16.5" thickBot="1" x14ac:dyDescent="0.3">
      <c r="A132" s="64" t="s">
        <v>19</v>
      </c>
      <c r="B132" s="15" t="s">
        <v>78</v>
      </c>
      <c r="C132" s="65">
        <f>D101</f>
        <v>0</v>
      </c>
    </row>
    <row r="133" spans="1:5" ht="16.5" thickBot="1" x14ac:dyDescent="0.3">
      <c r="A133" s="64" t="s">
        <v>21</v>
      </c>
      <c r="B133" s="15" t="s">
        <v>100</v>
      </c>
      <c r="C133" s="65">
        <f>C111</f>
        <v>0</v>
      </c>
    </row>
    <row r="134" spans="1:5" ht="15.75" customHeight="1" thickBot="1" x14ac:dyDescent="0.3">
      <c r="A134" s="158" t="s">
        <v>118</v>
      </c>
      <c r="B134" s="158"/>
      <c r="C134" s="66">
        <f>SUM(C129:C133)</f>
        <v>0</v>
      </c>
    </row>
    <row r="135" spans="1:5" ht="16.5" thickBot="1" x14ac:dyDescent="0.3">
      <c r="A135" s="67" t="s">
        <v>49</v>
      </c>
      <c r="B135" s="68" t="s">
        <v>119</v>
      </c>
      <c r="C135" s="69">
        <f>D123</f>
        <v>0</v>
      </c>
    </row>
    <row r="136" spans="1:5" ht="15.75" customHeight="1" thickBot="1" x14ac:dyDescent="0.3">
      <c r="A136" s="159" t="s">
        <v>120</v>
      </c>
      <c r="B136" s="159"/>
      <c r="C136" s="70">
        <f>SUM(C129:C133,C135)</f>
        <v>0</v>
      </c>
      <c r="E136" s="71"/>
    </row>
    <row r="137" spans="1:5" ht="15.75" customHeight="1" thickBot="1" x14ac:dyDescent="0.3">
      <c r="A137" s="160" t="s">
        <v>121</v>
      </c>
      <c r="B137" s="160"/>
      <c r="C137" s="72">
        <f>B6</f>
        <v>0</v>
      </c>
    </row>
    <row r="138" spans="1:5" ht="16.5" thickBot="1" x14ac:dyDescent="0.3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31"/>
  <sheetViews>
    <sheetView view="pageBreakPreview" zoomScaleNormal="100" workbookViewId="0">
      <selection activeCell="D25" sqref="D25"/>
    </sheetView>
  </sheetViews>
  <sheetFormatPr defaultColWidth="8.7109375" defaultRowHeight="15" x14ac:dyDescent="0.25"/>
  <cols>
    <col min="4" max="4" width="15.7109375" customWidth="1"/>
    <col min="5" max="5" width="13.140625" customWidth="1"/>
    <col min="6" max="6" width="10.7109375" customWidth="1"/>
    <col min="7" max="7" width="14.42578125" customWidth="1"/>
    <col min="9" max="9" width="10.42578125" customWidth="1"/>
    <col min="11" max="11" width="12.7109375" customWidth="1"/>
    <col min="13" max="13" width="14.42578125" customWidth="1"/>
    <col min="14" max="14" width="13.85546875" customWidth="1"/>
  </cols>
  <sheetData>
    <row r="2" spans="2:24" ht="15" customHeight="1" x14ac:dyDescent="0.25">
      <c r="B2" s="180" t="s">
        <v>123</v>
      </c>
      <c r="C2" s="180"/>
      <c r="D2" s="180"/>
      <c r="E2" s="75">
        <v>0.05</v>
      </c>
      <c r="G2" s="181"/>
      <c r="M2" s="182" t="s">
        <v>124</v>
      </c>
      <c r="N2" s="182"/>
      <c r="O2" s="182"/>
      <c r="P2" s="182"/>
    </row>
    <row r="3" spans="2:24" x14ac:dyDescent="0.25">
      <c r="G3" s="181"/>
      <c r="M3" s="182"/>
      <c r="N3" s="182"/>
      <c r="O3" s="182"/>
      <c r="P3" s="182"/>
    </row>
    <row r="4" spans="2:24" x14ac:dyDescent="0.25">
      <c r="M4" s="182"/>
      <c r="N4" s="182"/>
      <c r="O4" s="182"/>
      <c r="P4" s="182"/>
    </row>
    <row r="5" spans="2:24" ht="15" customHeight="1" x14ac:dyDescent="0.25">
      <c r="B5" s="76" t="s">
        <v>12</v>
      </c>
      <c r="C5" s="177" t="s">
        <v>111</v>
      </c>
      <c r="D5" s="177"/>
      <c r="E5" s="77">
        <v>3.9742E-2</v>
      </c>
      <c r="I5" s="78"/>
    </row>
    <row r="6" spans="2:24" ht="15" customHeight="1" x14ac:dyDescent="0.25">
      <c r="B6" s="76" t="s">
        <v>15</v>
      </c>
      <c r="C6" s="177" t="s">
        <v>125</v>
      </c>
      <c r="D6" s="177"/>
      <c r="E6" s="79"/>
      <c r="G6" s="183" t="s">
        <v>126</v>
      </c>
      <c r="I6" s="184" t="s">
        <v>127</v>
      </c>
      <c r="J6" s="184"/>
      <c r="K6" s="184"/>
      <c r="M6" s="81" t="s">
        <v>128</v>
      </c>
      <c r="N6" s="82" t="s">
        <v>129</v>
      </c>
      <c r="P6" s="182" t="s">
        <v>130</v>
      </c>
      <c r="Q6" s="182"/>
      <c r="R6" s="182"/>
      <c r="S6" s="182"/>
      <c r="T6" s="182"/>
      <c r="U6" s="182"/>
      <c r="V6" s="182"/>
      <c r="W6" s="182"/>
    </row>
    <row r="7" spans="2:24" ht="25.35" customHeight="1" x14ac:dyDescent="0.25">
      <c r="B7" s="76"/>
      <c r="C7" s="176" t="s">
        <v>131</v>
      </c>
      <c r="D7" s="176"/>
      <c r="E7" s="79">
        <f>E8+E9+E11+E18</f>
        <v>0.11499999999999999</v>
      </c>
      <c r="G7" s="183"/>
      <c r="I7" s="83">
        <f>'Analista Adm I - SEDE '!D106+'Analista Adm I - SEDE '!D105</f>
        <v>0</v>
      </c>
      <c r="J7" s="84">
        <v>7</v>
      </c>
      <c r="K7" s="85">
        <f t="shared" ref="K7:K17" si="0">J7*I7</f>
        <v>0</v>
      </c>
      <c r="M7" s="85">
        <f>'Quadro Resumo'!H6</f>
        <v>0</v>
      </c>
      <c r="N7" s="86">
        <f t="shared" ref="N7:N17" si="1">M7/12</f>
        <v>0</v>
      </c>
      <c r="P7" s="182"/>
      <c r="Q7" s="182"/>
      <c r="R7" s="182"/>
      <c r="S7" s="182"/>
      <c r="T7" s="182"/>
      <c r="U7" s="182"/>
      <c r="V7" s="182"/>
      <c r="W7" s="182"/>
    </row>
    <row r="8" spans="2:24" ht="17.25" x14ac:dyDescent="0.3">
      <c r="B8" s="76"/>
      <c r="C8" s="178" t="s">
        <v>132</v>
      </c>
      <c r="D8" s="178"/>
      <c r="E8" s="87">
        <v>2.3800000000000002E-2</v>
      </c>
      <c r="G8" s="88">
        <v>700</v>
      </c>
      <c r="I8" s="83">
        <f>'Analista Adm II - SEDE '!D118+'Analista Adm II - SEDE '!D117</f>
        <v>0</v>
      </c>
      <c r="J8" s="84">
        <v>12</v>
      </c>
      <c r="K8" s="85">
        <f t="shared" si="0"/>
        <v>0</v>
      </c>
      <c r="M8" s="85">
        <f>'Quadro Resumo'!H7</f>
        <v>0</v>
      </c>
      <c r="N8" s="86">
        <f t="shared" si="1"/>
        <v>0</v>
      </c>
      <c r="P8" s="182"/>
      <c r="Q8" s="182"/>
      <c r="R8" s="182"/>
      <c r="S8" s="182"/>
      <c r="T8" s="182"/>
      <c r="U8" s="182"/>
      <c r="V8" s="182"/>
      <c r="W8" s="182"/>
    </row>
    <row r="9" spans="2:24" x14ac:dyDescent="0.25">
      <c r="B9" s="76"/>
      <c r="C9" s="178" t="s">
        <v>133</v>
      </c>
      <c r="D9" s="178"/>
      <c r="E9" s="87">
        <v>5.1999999999999998E-3</v>
      </c>
      <c r="I9" s="83">
        <f>'AUX.Adm - SEDE'!D119+'AUX.Adm - SEDE'!D118</f>
        <v>0</v>
      </c>
      <c r="J9" s="84">
        <v>11</v>
      </c>
      <c r="K9" s="85">
        <f t="shared" si="0"/>
        <v>0</v>
      </c>
      <c r="M9" s="85">
        <f>'Quadro Resumo'!H8</f>
        <v>0</v>
      </c>
      <c r="N9" s="86">
        <f t="shared" si="1"/>
        <v>0</v>
      </c>
    </row>
    <row r="10" spans="2:24" ht="15.75" customHeight="1" x14ac:dyDescent="0.25">
      <c r="B10" s="76"/>
      <c r="C10" s="176" t="s">
        <v>134</v>
      </c>
      <c r="D10" s="176"/>
      <c r="E10" s="79"/>
      <c r="I10" s="83">
        <f>'ASSIST.Adm  - SEDE '!D118+'ASSIST.Adm  - SEDE '!D117</f>
        <v>0</v>
      </c>
      <c r="J10" s="84">
        <v>22</v>
      </c>
      <c r="K10" s="85">
        <f t="shared" si="0"/>
        <v>0</v>
      </c>
      <c r="M10" s="85">
        <f>'Quadro Resumo'!H9</f>
        <v>0</v>
      </c>
      <c r="N10" s="86">
        <f t="shared" si="1"/>
        <v>0</v>
      </c>
      <c r="P10" s="179" t="s">
        <v>135</v>
      </c>
      <c r="Q10" s="179"/>
      <c r="R10" s="179"/>
      <c r="S10" s="179"/>
      <c r="T10" s="179"/>
      <c r="U10" s="179"/>
      <c r="V10" s="179"/>
      <c r="W10" s="179"/>
    </row>
    <row r="11" spans="2:24" ht="15" customHeight="1" x14ac:dyDescent="0.25">
      <c r="B11" s="76"/>
      <c r="C11" s="174" t="s">
        <v>136</v>
      </c>
      <c r="D11" s="174"/>
      <c r="E11" s="89">
        <v>0.05</v>
      </c>
      <c r="I11" s="83">
        <f>'AUX.Adm - RELON'!D118+'AUX.Adm - RELON'!D117</f>
        <v>0</v>
      </c>
      <c r="J11" s="84">
        <v>2</v>
      </c>
      <c r="K11" s="85">
        <f t="shared" si="0"/>
        <v>0</v>
      </c>
      <c r="M11" s="85">
        <f>'Quadro Resumo'!H10</f>
        <v>0</v>
      </c>
      <c r="N11" s="86">
        <f t="shared" si="1"/>
        <v>0</v>
      </c>
      <c r="P11" s="179"/>
      <c r="Q11" s="179"/>
      <c r="R11" s="179"/>
      <c r="S11" s="179"/>
      <c r="T11" s="179"/>
      <c r="U11" s="179"/>
      <c r="V11" s="179"/>
      <c r="W11" s="179"/>
    </row>
    <row r="12" spans="2:24" ht="15" customHeight="1" x14ac:dyDescent="0.25">
      <c r="B12" s="76"/>
      <c r="C12" s="174" t="s">
        <v>137</v>
      </c>
      <c r="D12" s="174"/>
      <c r="E12" s="89">
        <v>0.04</v>
      </c>
      <c r="I12" s="83">
        <f>'ASSIST.Adm - RELON'!D118+'ASSIST.Adm - RELON'!D117</f>
        <v>0</v>
      </c>
      <c r="J12" s="84">
        <v>1</v>
      </c>
      <c r="K12" s="85">
        <f t="shared" si="0"/>
        <v>0</v>
      </c>
      <c r="M12" s="85">
        <f>'Quadro Resumo'!H11</f>
        <v>0</v>
      </c>
      <c r="N12" s="86">
        <f t="shared" si="1"/>
        <v>0</v>
      </c>
      <c r="P12" s="179"/>
      <c r="Q12" s="179"/>
      <c r="R12" s="179"/>
      <c r="S12" s="179"/>
      <c r="T12" s="179"/>
      <c r="U12" s="179"/>
      <c r="V12" s="179"/>
      <c r="W12" s="179"/>
    </row>
    <row r="13" spans="2:24" ht="15" customHeight="1" x14ac:dyDescent="0.25">
      <c r="B13" s="76"/>
      <c r="C13" s="174" t="s">
        <v>138</v>
      </c>
      <c r="D13" s="174"/>
      <c r="E13" s="89">
        <v>0.03</v>
      </c>
      <c r="G13" s="90"/>
      <c r="I13" s="83">
        <f>'ASSIST.Adm - RECAS'!D118+'ASSIST.Adm - RECAS'!D117</f>
        <v>0</v>
      </c>
      <c r="J13" s="84">
        <v>2</v>
      </c>
      <c r="K13" s="85">
        <f t="shared" si="0"/>
        <v>0</v>
      </c>
      <c r="M13" s="85">
        <f>'Quadro Resumo'!H12</f>
        <v>0</v>
      </c>
      <c r="N13" s="86">
        <f t="shared" si="1"/>
        <v>0</v>
      </c>
      <c r="P13" s="179"/>
      <c r="Q13" s="179"/>
      <c r="R13" s="179"/>
      <c r="S13" s="179"/>
      <c r="T13" s="179"/>
      <c r="U13" s="179"/>
      <c r="V13" s="179"/>
      <c r="W13" s="179"/>
    </row>
    <row r="14" spans="2:24" ht="15" customHeight="1" x14ac:dyDescent="0.25">
      <c r="B14" s="76"/>
      <c r="C14" s="174" t="s">
        <v>139</v>
      </c>
      <c r="D14" s="174"/>
      <c r="E14" s="89">
        <v>0.05</v>
      </c>
      <c r="G14" s="90"/>
      <c r="I14" s="83" t="e">
        <f>#REF!+#REF!</f>
        <v>#REF!</v>
      </c>
      <c r="J14" s="84">
        <v>1</v>
      </c>
      <c r="K14" s="85" t="e">
        <f t="shared" si="0"/>
        <v>#REF!</v>
      </c>
      <c r="M14" s="85" t="e">
        <f>'Quadro Resumo'!#REF!</f>
        <v>#REF!</v>
      </c>
      <c r="N14" s="86" t="e">
        <f t="shared" si="1"/>
        <v>#REF!</v>
      </c>
    </row>
    <row r="15" spans="2:24" ht="16.149999999999999" customHeight="1" x14ac:dyDescent="0.3">
      <c r="B15" s="76"/>
      <c r="C15" s="174" t="s">
        <v>140</v>
      </c>
      <c r="D15" s="174"/>
      <c r="E15" s="89">
        <v>0.05</v>
      </c>
      <c r="G15" s="91"/>
      <c r="I15" s="83">
        <f>'ASSIST.Adm - REMAR'!D118+'ASSIST.Adm - REMAR'!D117</f>
        <v>0</v>
      </c>
      <c r="J15" s="84">
        <v>1</v>
      </c>
      <c r="K15" s="85">
        <f t="shared" si="0"/>
        <v>0</v>
      </c>
      <c r="M15" s="85">
        <f>'Quadro Resumo'!H13</f>
        <v>0</v>
      </c>
      <c r="N15" s="86">
        <f t="shared" si="1"/>
        <v>0</v>
      </c>
      <c r="P15" s="175" t="s">
        <v>141</v>
      </c>
      <c r="Q15" s="175"/>
      <c r="R15" s="175"/>
      <c r="S15" s="175"/>
      <c r="T15" s="175"/>
      <c r="U15" s="175"/>
      <c r="V15" s="175"/>
      <c r="W15" s="175"/>
      <c r="X15" s="175"/>
    </row>
    <row r="16" spans="2:24" ht="15" customHeight="1" x14ac:dyDescent="0.25">
      <c r="B16" s="76"/>
      <c r="C16" s="174" t="s">
        <v>142</v>
      </c>
      <c r="D16" s="174"/>
      <c r="E16" s="89">
        <v>0.02</v>
      </c>
      <c r="I16" s="83" t="e">
        <f>#REF!+#REF!</f>
        <v>#REF!</v>
      </c>
      <c r="J16" s="84">
        <v>1</v>
      </c>
      <c r="K16" s="85" t="e">
        <f t="shared" si="0"/>
        <v>#REF!</v>
      </c>
      <c r="M16" s="85" t="e">
        <f>'Quadro Resumo'!#REF!</f>
        <v>#REF!</v>
      </c>
      <c r="N16" s="86" t="e">
        <f t="shared" si="1"/>
        <v>#REF!</v>
      </c>
      <c r="P16" s="175"/>
      <c r="Q16" s="175"/>
      <c r="R16" s="175"/>
      <c r="S16" s="175"/>
      <c r="T16" s="175"/>
      <c r="U16" s="175"/>
      <c r="V16" s="175"/>
      <c r="W16" s="175"/>
      <c r="X16" s="175"/>
    </row>
    <row r="17" spans="2:36" ht="25.35" customHeight="1" x14ac:dyDescent="0.25">
      <c r="B17" s="76"/>
      <c r="C17" s="176" t="s">
        <v>143</v>
      </c>
      <c r="D17" s="176"/>
      <c r="E17" s="79"/>
      <c r="I17" s="83" t="e">
        <f>#REF!+#REF!</f>
        <v>#REF!</v>
      </c>
      <c r="J17" s="84">
        <v>1</v>
      </c>
      <c r="K17" s="85" t="e">
        <f t="shared" si="0"/>
        <v>#REF!</v>
      </c>
      <c r="M17" s="85" t="e">
        <f>'Quadro Resumo'!#REF!</f>
        <v>#REF!</v>
      </c>
      <c r="N17" s="86" t="e">
        <f t="shared" si="1"/>
        <v>#REF!</v>
      </c>
      <c r="P17" s="175"/>
      <c r="Q17" s="175"/>
      <c r="R17" s="175"/>
      <c r="S17" s="175"/>
      <c r="T17" s="175"/>
      <c r="U17" s="175"/>
      <c r="V17" s="175"/>
      <c r="W17" s="175"/>
      <c r="X17" s="175"/>
    </row>
    <row r="18" spans="2:36" ht="15" customHeight="1" x14ac:dyDescent="0.25">
      <c r="B18" s="76"/>
      <c r="C18" s="176" t="s">
        <v>144</v>
      </c>
      <c r="D18" s="176"/>
      <c r="E18" s="79">
        <v>3.5999999999999997E-2</v>
      </c>
      <c r="J18" s="84">
        <f>SUM(J7:J17)</f>
        <v>61</v>
      </c>
      <c r="K18" s="85" t="e">
        <f>SUM(K7:K17)</f>
        <v>#REF!</v>
      </c>
      <c r="M18" s="92"/>
      <c r="N18" s="86" t="e">
        <f>SUM(N7:N17)</f>
        <v>#REF!</v>
      </c>
      <c r="P18" s="175"/>
      <c r="Q18" s="175"/>
      <c r="R18" s="175"/>
      <c r="S18" s="175"/>
      <c r="T18" s="175"/>
      <c r="U18" s="175"/>
      <c r="V18" s="175"/>
      <c r="W18" s="175"/>
      <c r="X18" s="175"/>
    </row>
    <row r="19" spans="2:36" ht="15" customHeight="1" x14ac:dyDescent="0.25">
      <c r="B19" s="76" t="s">
        <v>17</v>
      </c>
      <c r="C19" s="177" t="s">
        <v>112</v>
      </c>
      <c r="D19" s="177"/>
      <c r="E19" s="93">
        <v>0.03</v>
      </c>
      <c r="K19" s="92"/>
      <c r="P19" s="175"/>
      <c r="Q19" s="175"/>
      <c r="R19" s="175"/>
      <c r="S19" s="175"/>
      <c r="T19" s="175"/>
      <c r="U19" s="175"/>
      <c r="V19" s="175"/>
      <c r="W19" s="175"/>
      <c r="X19" s="175"/>
    </row>
    <row r="20" spans="2:36" x14ac:dyDescent="0.25">
      <c r="N20" s="92" t="e">
        <f>679000-N18</f>
        <v>#REF!</v>
      </c>
    </row>
    <row r="21" spans="2:36" x14ac:dyDescent="0.25">
      <c r="C21" t="s">
        <v>129</v>
      </c>
      <c r="D21" s="94">
        <f>D22/12</f>
        <v>0</v>
      </c>
      <c r="F21" s="95">
        <f>679000-D21</f>
        <v>679000</v>
      </c>
      <c r="G21" s="92">
        <v>8148000</v>
      </c>
    </row>
    <row r="22" spans="2:36" ht="19.5" x14ac:dyDescent="0.3">
      <c r="C22" t="s">
        <v>145</v>
      </c>
      <c r="D22" s="94">
        <f>'Quadro Resumo'!H14</f>
        <v>0</v>
      </c>
      <c r="P22" s="96" t="s">
        <v>146</v>
      </c>
      <c r="Q22" s="97"/>
      <c r="R22" s="97"/>
      <c r="S22" s="97"/>
      <c r="T22" s="97"/>
      <c r="U22" s="98"/>
      <c r="V22" s="99"/>
    </row>
    <row r="23" spans="2:36" x14ac:dyDescent="0.25">
      <c r="D23" s="94"/>
      <c r="E23" s="95"/>
    </row>
    <row r="25" spans="2:36" x14ac:dyDescent="0.25">
      <c r="C25" s="100" t="s">
        <v>147</v>
      </c>
      <c r="D25" s="101">
        <v>9558108.3599999994</v>
      </c>
    </row>
    <row r="26" spans="2:36" x14ac:dyDescent="0.25"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</row>
    <row r="27" spans="2:36" x14ac:dyDescent="0.25">
      <c r="B27" s="172" t="s">
        <v>148</v>
      </c>
      <c r="C27" s="172"/>
      <c r="D27" s="172"/>
      <c r="E27" s="172"/>
      <c r="F27" s="172"/>
      <c r="G27" s="172"/>
    </row>
    <row r="28" spans="2:36" x14ac:dyDescent="0.25">
      <c r="B28" s="172"/>
      <c r="C28" s="172"/>
      <c r="D28" s="172"/>
      <c r="E28" s="172"/>
      <c r="F28" s="172"/>
      <c r="G28" s="172"/>
    </row>
    <row r="29" spans="2:36" x14ac:dyDescent="0.25">
      <c r="B29" s="173"/>
      <c r="C29" s="173"/>
      <c r="D29" s="173"/>
      <c r="E29" s="173"/>
      <c r="F29" s="173"/>
      <c r="G29" s="173"/>
      <c r="H29" s="173"/>
      <c r="I29" s="173"/>
    </row>
    <row r="30" spans="2:36" x14ac:dyDescent="0.25">
      <c r="B30" s="173"/>
      <c r="C30" s="173"/>
      <c r="D30" s="173"/>
      <c r="E30" s="173"/>
      <c r="F30" s="173"/>
      <c r="G30" s="173"/>
      <c r="H30" s="173"/>
      <c r="I30" s="173"/>
    </row>
    <row r="31" spans="2:36" x14ac:dyDescent="0.25">
      <c r="B31" s="173"/>
      <c r="C31" s="173"/>
      <c r="D31" s="173"/>
      <c r="E31" s="173"/>
      <c r="F31" s="173"/>
      <c r="G31" s="173"/>
      <c r="H31" s="173"/>
      <c r="I31" s="173"/>
    </row>
  </sheetData>
  <sheetProtection algorithmName="SHA-512" hashValue="VB10JVGwdt+ecJzIzwZPWRiMA6it0u2vfCWIW4KdUAxMSA7FJVQKwj8XnivcmOdrlmoExyLiY4e1Q9xrldcx0A==" saltValue="9q+5jKc6AKJTeSDsiA3dFg==" spinCount="100000" sheet="1" objects="1" scenarios="1" selectLockedCells="1" selectUnlockedCells="1"/>
  <mergeCells count="25">
    <mergeCell ref="B2:D2"/>
    <mergeCell ref="G2:G3"/>
    <mergeCell ref="M2:P4"/>
    <mergeCell ref="C5:D5"/>
    <mergeCell ref="C6:D6"/>
    <mergeCell ref="G6:G7"/>
    <mergeCell ref="I6:K6"/>
    <mergeCell ref="P6:W8"/>
    <mergeCell ref="C7:D7"/>
    <mergeCell ref="C8:D8"/>
    <mergeCell ref="C9:D9"/>
    <mergeCell ref="C10:D10"/>
    <mergeCell ref="P10:W13"/>
    <mergeCell ref="C11:D11"/>
    <mergeCell ref="C12:D12"/>
    <mergeCell ref="C13:D13"/>
    <mergeCell ref="B27:G28"/>
    <mergeCell ref="B29:I31"/>
    <mergeCell ref="C14:D14"/>
    <mergeCell ref="C15:D15"/>
    <mergeCell ref="P15:X19"/>
    <mergeCell ref="C16:D16"/>
    <mergeCell ref="C17:D17"/>
    <mergeCell ref="C18:D18"/>
    <mergeCell ref="C19:D19"/>
  </mergeCells>
  <pageMargins left="0.51180555555555596" right="0.51180555555555596" top="0.78749999999999998" bottom="0.78749999999999998" header="0.511811023622047" footer="0.511811023622047"/>
  <pageSetup paperSize="9" scale="5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Normal="130" workbookViewId="0">
      <selection activeCell="F20" sqref="F20"/>
    </sheetView>
  </sheetViews>
  <sheetFormatPr defaultColWidth="9.140625" defaultRowHeight="15" x14ac:dyDescent="0.25"/>
  <cols>
    <col min="1" max="1" width="9.140625" style="103"/>
    <col min="2" max="2" width="24.85546875" style="104" customWidth="1"/>
    <col min="3" max="4" width="12" style="103" customWidth="1"/>
    <col min="5" max="5" width="13" style="105" customWidth="1"/>
    <col min="6" max="6" width="14.28515625" style="106" customWidth="1"/>
    <col min="7" max="7" width="15.7109375" style="106" customWidth="1"/>
    <col min="8" max="8" width="19.7109375" style="106" customWidth="1"/>
    <col min="9" max="247" width="9.140625" style="104"/>
    <col min="248" max="248" width="21.42578125" style="104" customWidth="1"/>
    <col min="249" max="249" width="6.28515625" style="104" customWidth="1"/>
    <col min="250" max="250" width="5.85546875" style="104" customWidth="1"/>
    <col min="251" max="251" width="12" style="104" customWidth="1"/>
    <col min="252" max="253" width="13" style="104" customWidth="1"/>
    <col min="254" max="254" width="14.28515625" style="104" customWidth="1"/>
    <col min="255" max="255" width="16" style="104" customWidth="1"/>
    <col min="256" max="258" width="13" style="104" customWidth="1"/>
    <col min="259" max="259" width="15.140625" style="104" customWidth="1"/>
    <col min="260" max="260" width="8.28515625" style="104" customWidth="1"/>
    <col min="261" max="261" width="10.5703125" style="104" customWidth="1"/>
    <col min="262" max="262" width="9.140625" style="104"/>
    <col min="263" max="263" width="7.7109375" style="104" customWidth="1"/>
    <col min="264" max="503" width="9.140625" style="104"/>
    <col min="504" max="504" width="21.42578125" style="104" customWidth="1"/>
    <col min="505" max="505" width="6.28515625" style="104" customWidth="1"/>
    <col min="506" max="506" width="5.85546875" style="104" customWidth="1"/>
    <col min="507" max="507" width="12" style="104" customWidth="1"/>
    <col min="508" max="509" width="13" style="104" customWidth="1"/>
    <col min="510" max="510" width="14.28515625" style="104" customWidth="1"/>
    <col min="511" max="511" width="16" style="104" customWidth="1"/>
    <col min="512" max="514" width="13" style="104" customWidth="1"/>
    <col min="515" max="515" width="15.140625" style="104" customWidth="1"/>
    <col min="516" max="516" width="8.28515625" style="104" customWidth="1"/>
    <col min="517" max="517" width="10.5703125" style="104" customWidth="1"/>
    <col min="518" max="518" width="9.140625" style="104"/>
    <col min="519" max="519" width="7.7109375" style="104" customWidth="1"/>
    <col min="520" max="759" width="9.140625" style="104"/>
    <col min="760" max="760" width="21.42578125" style="104" customWidth="1"/>
    <col min="761" max="761" width="6.28515625" style="104" customWidth="1"/>
    <col min="762" max="762" width="5.85546875" style="104" customWidth="1"/>
    <col min="763" max="763" width="12" style="104" customWidth="1"/>
    <col min="764" max="765" width="13" style="104" customWidth="1"/>
    <col min="766" max="766" width="14.28515625" style="104" customWidth="1"/>
    <col min="767" max="767" width="16" style="104" customWidth="1"/>
    <col min="768" max="770" width="13" style="104" customWidth="1"/>
    <col min="771" max="771" width="15.140625" style="104" customWidth="1"/>
    <col min="772" max="772" width="8.28515625" style="104" customWidth="1"/>
    <col min="773" max="773" width="10.5703125" style="104" customWidth="1"/>
    <col min="774" max="774" width="9.140625" style="104"/>
    <col min="775" max="775" width="7.7109375" style="104" customWidth="1"/>
    <col min="776" max="1015" width="9.140625" style="104"/>
    <col min="1016" max="1016" width="21.42578125" style="104" customWidth="1"/>
    <col min="1017" max="1017" width="6.28515625" style="104" customWidth="1"/>
    <col min="1018" max="1018" width="5.85546875" style="104" customWidth="1"/>
    <col min="1019" max="1019" width="12" style="104" customWidth="1"/>
    <col min="1020" max="1021" width="13" style="104" customWidth="1"/>
    <col min="1022" max="1022" width="14.28515625" style="104" customWidth="1"/>
    <col min="1023" max="1023" width="16" style="104" customWidth="1"/>
    <col min="1024" max="1026" width="13" style="104" customWidth="1"/>
    <col min="1027" max="1027" width="15.140625" style="104" customWidth="1"/>
    <col min="1028" max="1028" width="8.28515625" style="104" customWidth="1"/>
    <col min="1029" max="1029" width="10.5703125" style="104" customWidth="1"/>
    <col min="1030" max="1030" width="9.140625" style="104"/>
    <col min="1031" max="1031" width="7.7109375" style="104" customWidth="1"/>
    <col min="1032" max="1271" width="9.140625" style="104"/>
    <col min="1272" max="1272" width="21.42578125" style="104" customWidth="1"/>
    <col min="1273" max="1273" width="6.28515625" style="104" customWidth="1"/>
    <col min="1274" max="1274" width="5.85546875" style="104" customWidth="1"/>
    <col min="1275" max="1275" width="12" style="104" customWidth="1"/>
    <col min="1276" max="1277" width="13" style="104" customWidth="1"/>
    <col min="1278" max="1278" width="14.28515625" style="104" customWidth="1"/>
    <col min="1279" max="1279" width="16" style="104" customWidth="1"/>
    <col min="1280" max="1282" width="13" style="104" customWidth="1"/>
    <col min="1283" max="1283" width="15.140625" style="104" customWidth="1"/>
    <col min="1284" max="1284" width="8.28515625" style="104" customWidth="1"/>
    <col min="1285" max="1285" width="10.5703125" style="104" customWidth="1"/>
    <col min="1286" max="1286" width="9.140625" style="104"/>
    <col min="1287" max="1287" width="7.7109375" style="104" customWidth="1"/>
    <col min="1288" max="1527" width="9.140625" style="104"/>
    <col min="1528" max="1528" width="21.42578125" style="104" customWidth="1"/>
    <col min="1529" max="1529" width="6.28515625" style="104" customWidth="1"/>
    <col min="1530" max="1530" width="5.85546875" style="104" customWidth="1"/>
    <col min="1531" max="1531" width="12" style="104" customWidth="1"/>
    <col min="1532" max="1533" width="13" style="104" customWidth="1"/>
    <col min="1534" max="1534" width="14.28515625" style="104" customWidth="1"/>
    <col min="1535" max="1535" width="16" style="104" customWidth="1"/>
    <col min="1536" max="1538" width="13" style="104" customWidth="1"/>
    <col min="1539" max="1539" width="15.140625" style="104" customWidth="1"/>
    <col min="1540" max="1540" width="8.28515625" style="104" customWidth="1"/>
    <col min="1541" max="1541" width="10.5703125" style="104" customWidth="1"/>
    <col min="1542" max="1542" width="9.140625" style="104"/>
    <col min="1543" max="1543" width="7.7109375" style="104" customWidth="1"/>
    <col min="1544" max="1783" width="9.140625" style="104"/>
    <col min="1784" max="1784" width="21.42578125" style="104" customWidth="1"/>
    <col min="1785" max="1785" width="6.28515625" style="104" customWidth="1"/>
    <col min="1786" max="1786" width="5.85546875" style="104" customWidth="1"/>
    <col min="1787" max="1787" width="12" style="104" customWidth="1"/>
    <col min="1788" max="1789" width="13" style="104" customWidth="1"/>
    <col min="1790" max="1790" width="14.28515625" style="104" customWidth="1"/>
    <col min="1791" max="1791" width="16" style="104" customWidth="1"/>
    <col min="1792" max="1794" width="13" style="104" customWidth="1"/>
    <col min="1795" max="1795" width="15.140625" style="104" customWidth="1"/>
    <col min="1796" max="1796" width="8.28515625" style="104" customWidth="1"/>
    <col min="1797" max="1797" width="10.5703125" style="104" customWidth="1"/>
    <col min="1798" max="1798" width="9.140625" style="104"/>
    <col min="1799" max="1799" width="7.7109375" style="104" customWidth="1"/>
    <col min="1800" max="2039" width="9.140625" style="104"/>
    <col min="2040" max="2040" width="21.42578125" style="104" customWidth="1"/>
    <col min="2041" max="2041" width="6.28515625" style="104" customWidth="1"/>
    <col min="2042" max="2042" width="5.85546875" style="104" customWidth="1"/>
    <col min="2043" max="2043" width="12" style="104" customWidth="1"/>
    <col min="2044" max="2045" width="13" style="104" customWidth="1"/>
    <col min="2046" max="2046" width="14.28515625" style="104" customWidth="1"/>
    <col min="2047" max="2047" width="16" style="104" customWidth="1"/>
    <col min="2048" max="2050" width="13" style="104" customWidth="1"/>
    <col min="2051" max="2051" width="15.140625" style="104" customWidth="1"/>
    <col min="2052" max="2052" width="8.28515625" style="104" customWidth="1"/>
    <col min="2053" max="2053" width="10.5703125" style="104" customWidth="1"/>
    <col min="2054" max="2054" width="9.140625" style="104"/>
    <col min="2055" max="2055" width="7.7109375" style="104" customWidth="1"/>
    <col min="2056" max="2295" width="9.140625" style="104"/>
    <col min="2296" max="2296" width="21.42578125" style="104" customWidth="1"/>
    <col min="2297" max="2297" width="6.28515625" style="104" customWidth="1"/>
    <col min="2298" max="2298" width="5.85546875" style="104" customWidth="1"/>
    <col min="2299" max="2299" width="12" style="104" customWidth="1"/>
    <col min="2300" max="2301" width="13" style="104" customWidth="1"/>
    <col min="2302" max="2302" width="14.28515625" style="104" customWidth="1"/>
    <col min="2303" max="2303" width="16" style="104" customWidth="1"/>
    <col min="2304" max="2306" width="13" style="104" customWidth="1"/>
    <col min="2307" max="2307" width="15.140625" style="104" customWidth="1"/>
    <col min="2308" max="2308" width="8.28515625" style="104" customWidth="1"/>
    <col min="2309" max="2309" width="10.5703125" style="104" customWidth="1"/>
    <col min="2310" max="2310" width="9.140625" style="104"/>
    <col min="2311" max="2311" width="7.7109375" style="104" customWidth="1"/>
    <col min="2312" max="2551" width="9.140625" style="104"/>
    <col min="2552" max="2552" width="21.42578125" style="104" customWidth="1"/>
    <col min="2553" max="2553" width="6.28515625" style="104" customWidth="1"/>
    <col min="2554" max="2554" width="5.85546875" style="104" customWidth="1"/>
    <col min="2555" max="2555" width="12" style="104" customWidth="1"/>
    <col min="2556" max="2557" width="13" style="104" customWidth="1"/>
    <col min="2558" max="2558" width="14.28515625" style="104" customWidth="1"/>
    <col min="2559" max="2559" width="16" style="104" customWidth="1"/>
    <col min="2560" max="2562" width="13" style="104" customWidth="1"/>
    <col min="2563" max="2563" width="15.140625" style="104" customWidth="1"/>
    <col min="2564" max="2564" width="8.28515625" style="104" customWidth="1"/>
    <col min="2565" max="2565" width="10.5703125" style="104" customWidth="1"/>
    <col min="2566" max="2566" width="9.140625" style="104"/>
    <col min="2567" max="2567" width="7.7109375" style="104" customWidth="1"/>
    <col min="2568" max="2807" width="9.140625" style="104"/>
    <col min="2808" max="2808" width="21.42578125" style="104" customWidth="1"/>
    <col min="2809" max="2809" width="6.28515625" style="104" customWidth="1"/>
    <col min="2810" max="2810" width="5.85546875" style="104" customWidth="1"/>
    <col min="2811" max="2811" width="12" style="104" customWidth="1"/>
    <col min="2812" max="2813" width="13" style="104" customWidth="1"/>
    <col min="2814" max="2814" width="14.28515625" style="104" customWidth="1"/>
    <col min="2815" max="2815" width="16" style="104" customWidth="1"/>
    <col min="2816" max="2818" width="13" style="104" customWidth="1"/>
    <col min="2819" max="2819" width="15.140625" style="104" customWidth="1"/>
    <col min="2820" max="2820" width="8.28515625" style="104" customWidth="1"/>
    <col min="2821" max="2821" width="10.5703125" style="104" customWidth="1"/>
    <col min="2822" max="2822" width="9.140625" style="104"/>
    <col min="2823" max="2823" width="7.7109375" style="104" customWidth="1"/>
    <col min="2824" max="3063" width="9.140625" style="104"/>
    <col min="3064" max="3064" width="21.42578125" style="104" customWidth="1"/>
    <col min="3065" max="3065" width="6.28515625" style="104" customWidth="1"/>
    <col min="3066" max="3066" width="5.85546875" style="104" customWidth="1"/>
    <col min="3067" max="3067" width="12" style="104" customWidth="1"/>
    <col min="3068" max="3069" width="13" style="104" customWidth="1"/>
    <col min="3070" max="3070" width="14.28515625" style="104" customWidth="1"/>
    <col min="3071" max="3071" width="16" style="104" customWidth="1"/>
    <col min="3072" max="3074" width="13" style="104" customWidth="1"/>
    <col min="3075" max="3075" width="15.140625" style="104" customWidth="1"/>
    <col min="3076" max="3076" width="8.28515625" style="104" customWidth="1"/>
    <col min="3077" max="3077" width="10.5703125" style="104" customWidth="1"/>
    <col min="3078" max="3078" width="9.140625" style="104"/>
    <col min="3079" max="3079" width="7.7109375" style="104" customWidth="1"/>
    <col min="3080" max="3319" width="9.140625" style="104"/>
    <col min="3320" max="3320" width="21.42578125" style="104" customWidth="1"/>
    <col min="3321" max="3321" width="6.28515625" style="104" customWidth="1"/>
    <col min="3322" max="3322" width="5.85546875" style="104" customWidth="1"/>
    <col min="3323" max="3323" width="12" style="104" customWidth="1"/>
    <col min="3324" max="3325" width="13" style="104" customWidth="1"/>
    <col min="3326" max="3326" width="14.28515625" style="104" customWidth="1"/>
    <col min="3327" max="3327" width="16" style="104" customWidth="1"/>
    <col min="3328" max="3330" width="13" style="104" customWidth="1"/>
    <col min="3331" max="3331" width="15.140625" style="104" customWidth="1"/>
    <col min="3332" max="3332" width="8.28515625" style="104" customWidth="1"/>
    <col min="3333" max="3333" width="10.5703125" style="104" customWidth="1"/>
    <col min="3334" max="3334" width="9.140625" style="104"/>
    <col min="3335" max="3335" width="7.7109375" style="104" customWidth="1"/>
    <col min="3336" max="3575" width="9.140625" style="104"/>
    <col min="3576" max="3576" width="21.42578125" style="104" customWidth="1"/>
    <col min="3577" max="3577" width="6.28515625" style="104" customWidth="1"/>
    <col min="3578" max="3578" width="5.85546875" style="104" customWidth="1"/>
    <col min="3579" max="3579" width="12" style="104" customWidth="1"/>
    <col min="3580" max="3581" width="13" style="104" customWidth="1"/>
    <col min="3582" max="3582" width="14.28515625" style="104" customWidth="1"/>
    <col min="3583" max="3583" width="16" style="104" customWidth="1"/>
    <col min="3584" max="3586" width="13" style="104" customWidth="1"/>
    <col min="3587" max="3587" width="15.140625" style="104" customWidth="1"/>
    <col min="3588" max="3588" width="8.28515625" style="104" customWidth="1"/>
    <col min="3589" max="3589" width="10.5703125" style="104" customWidth="1"/>
    <col min="3590" max="3590" width="9.140625" style="104"/>
    <col min="3591" max="3591" width="7.7109375" style="104" customWidth="1"/>
    <col min="3592" max="3831" width="9.140625" style="104"/>
    <col min="3832" max="3832" width="21.42578125" style="104" customWidth="1"/>
    <col min="3833" max="3833" width="6.28515625" style="104" customWidth="1"/>
    <col min="3834" max="3834" width="5.85546875" style="104" customWidth="1"/>
    <col min="3835" max="3835" width="12" style="104" customWidth="1"/>
    <col min="3836" max="3837" width="13" style="104" customWidth="1"/>
    <col min="3838" max="3838" width="14.28515625" style="104" customWidth="1"/>
    <col min="3839" max="3839" width="16" style="104" customWidth="1"/>
    <col min="3840" max="3842" width="13" style="104" customWidth="1"/>
    <col min="3843" max="3843" width="15.140625" style="104" customWidth="1"/>
    <col min="3844" max="3844" width="8.28515625" style="104" customWidth="1"/>
    <col min="3845" max="3845" width="10.5703125" style="104" customWidth="1"/>
    <col min="3846" max="3846" width="9.140625" style="104"/>
    <col min="3847" max="3847" width="7.7109375" style="104" customWidth="1"/>
    <col min="3848" max="4087" width="9.140625" style="104"/>
    <col min="4088" max="4088" width="21.42578125" style="104" customWidth="1"/>
    <col min="4089" max="4089" width="6.28515625" style="104" customWidth="1"/>
    <col min="4090" max="4090" width="5.85546875" style="104" customWidth="1"/>
    <col min="4091" max="4091" width="12" style="104" customWidth="1"/>
    <col min="4092" max="4093" width="13" style="104" customWidth="1"/>
    <col min="4094" max="4094" width="14.28515625" style="104" customWidth="1"/>
    <col min="4095" max="4095" width="16" style="104" customWidth="1"/>
    <col min="4096" max="4098" width="13" style="104" customWidth="1"/>
    <col min="4099" max="4099" width="15.140625" style="104" customWidth="1"/>
    <col min="4100" max="4100" width="8.28515625" style="104" customWidth="1"/>
    <col min="4101" max="4101" width="10.5703125" style="104" customWidth="1"/>
    <col min="4102" max="4102" width="9.140625" style="104"/>
    <col min="4103" max="4103" width="7.7109375" style="104" customWidth="1"/>
    <col min="4104" max="4343" width="9.140625" style="104"/>
    <col min="4344" max="4344" width="21.42578125" style="104" customWidth="1"/>
    <col min="4345" max="4345" width="6.28515625" style="104" customWidth="1"/>
    <col min="4346" max="4346" width="5.85546875" style="104" customWidth="1"/>
    <col min="4347" max="4347" width="12" style="104" customWidth="1"/>
    <col min="4348" max="4349" width="13" style="104" customWidth="1"/>
    <col min="4350" max="4350" width="14.28515625" style="104" customWidth="1"/>
    <col min="4351" max="4351" width="16" style="104" customWidth="1"/>
    <col min="4352" max="4354" width="13" style="104" customWidth="1"/>
    <col min="4355" max="4355" width="15.140625" style="104" customWidth="1"/>
    <col min="4356" max="4356" width="8.28515625" style="104" customWidth="1"/>
    <col min="4357" max="4357" width="10.5703125" style="104" customWidth="1"/>
    <col min="4358" max="4358" width="9.140625" style="104"/>
    <col min="4359" max="4359" width="7.7109375" style="104" customWidth="1"/>
    <col min="4360" max="4599" width="9.140625" style="104"/>
    <col min="4600" max="4600" width="21.42578125" style="104" customWidth="1"/>
    <col min="4601" max="4601" width="6.28515625" style="104" customWidth="1"/>
    <col min="4602" max="4602" width="5.85546875" style="104" customWidth="1"/>
    <col min="4603" max="4603" width="12" style="104" customWidth="1"/>
    <col min="4604" max="4605" width="13" style="104" customWidth="1"/>
    <col min="4606" max="4606" width="14.28515625" style="104" customWidth="1"/>
    <col min="4607" max="4607" width="16" style="104" customWidth="1"/>
    <col min="4608" max="4610" width="13" style="104" customWidth="1"/>
    <col min="4611" max="4611" width="15.140625" style="104" customWidth="1"/>
    <col min="4612" max="4612" width="8.28515625" style="104" customWidth="1"/>
    <col min="4613" max="4613" width="10.5703125" style="104" customWidth="1"/>
    <col min="4614" max="4614" width="9.140625" style="104"/>
    <col min="4615" max="4615" width="7.7109375" style="104" customWidth="1"/>
    <col min="4616" max="4855" width="9.140625" style="104"/>
    <col min="4856" max="4856" width="21.42578125" style="104" customWidth="1"/>
    <col min="4857" max="4857" width="6.28515625" style="104" customWidth="1"/>
    <col min="4858" max="4858" width="5.85546875" style="104" customWidth="1"/>
    <col min="4859" max="4859" width="12" style="104" customWidth="1"/>
    <col min="4860" max="4861" width="13" style="104" customWidth="1"/>
    <col min="4862" max="4862" width="14.28515625" style="104" customWidth="1"/>
    <col min="4863" max="4863" width="16" style="104" customWidth="1"/>
    <col min="4864" max="4866" width="13" style="104" customWidth="1"/>
    <col min="4867" max="4867" width="15.140625" style="104" customWidth="1"/>
    <col min="4868" max="4868" width="8.28515625" style="104" customWidth="1"/>
    <col min="4869" max="4869" width="10.5703125" style="104" customWidth="1"/>
    <col min="4870" max="4870" width="9.140625" style="104"/>
    <col min="4871" max="4871" width="7.7109375" style="104" customWidth="1"/>
    <col min="4872" max="5111" width="9.140625" style="104"/>
    <col min="5112" max="5112" width="21.42578125" style="104" customWidth="1"/>
    <col min="5113" max="5113" width="6.28515625" style="104" customWidth="1"/>
    <col min="5114" max="5114" width="5.85546875" style="104" customWidth="1"/>
    <col min="5115" max="5115" width="12" style="104" customWidth="1"/>
    <col min="5116" max="5117" width="13" style="104" customWidth="1"/>
    <col min="5118" max="5118" width="14.28515625" style="104" customWidth="1"/>
    <col min="5119" max="5119" width="16" style="104" customWidth="1"/>
    <col min="5120" max="5122" width="13" style="104" customWidth="1"/>
    <col min="5123" max="5123" width="15.140625" style="104" customWidth="1"/>
    <col min="5124" max="5124" width="8.28515625" style="104" customWidth="1"/>
    <col min="5125" max="5125" width="10.5703125" style="104" customWidth="1"/>
    <col min="5126" max="5126" width="9.140625" style="104"/>
    <col min="5127" max="5127" width="7.7109375" style="104" customWidth="1"/>
    <col min="5128" max="5367" width="9.140625" style="104"/>
    <col min="5368" max="5368" width="21.42578125" style="104" customWidth="1"/>
    <col min="5369" max="5369" width="6.28515625" style="104" customWidth="1"/>
    <col min="5370" max="5370" width="5.85546875" style="104" customWidth="1"/>
    <col min="5371" max="5371" width="12" style="104" customWidth="1"/>
    <col min="5372" max="5373" width="13" style="104" customWidth="1"/>
    <col min="5374" max="5374" width="14.28515625" style="104" customWidth="1"/>
    <col min="5375" max="5375" width="16" style="104" customWidth="1"/>
    <col min="5376" max="5378" width="13" style="104" customWidth="1"/>
    <col min="5379" max="5379" width="15.140625" style="104" customWidth="1"/>
    <col min="5380" max="5380" width="8.28515625" style="104" customWidth="1"/>
    <col min="5381" max="5381" width="10.5703125" style="104" customWidth="1"/>
    <col min="5382" max="5382" width="9.140625" style="104"/>
    <col min="5383" max="5383" width="7.7109375" style="104" customWidth="1"/>
    <col min="5384" max="5623" width="9.140625" style="104"/>
    <col min="5624" max="5624" width="21.42578125" style="104" customWidth="1"/>
    <col min="5625" max="5625" width="6.28515625" style="104" customWidth="1"/>
    <col min="5626" max="5626" width="5.85546875" style="104" customWidth="1"/>
    <col min="5627" max="5627" width="12" style="104" customWidth="1"/>
    <col min="5628" max="5629" width="13" style="104" customWidth="1"/>
    <col min="5630" max="5630" width="14.28515625" style="104" customWidth="1"/>
    <col min="5631" max="5631" width="16" style="104" customWidth="1"/>
    <col min="5632" max="5634" width="13" style="104" customWidth="1"/>
    <col min="5635" max="5635" width="15.140625" style="104" customWidth="1"/>
    <col min="5636" max="5636" width="8.28515625" style="104" customWidth="1"/>
    <col min="5637" max="5637" width="10.5703125" style="104" customWidth="1"/>
    <col min="5638" max="5638" width="9.140625" style="104"/>
    <col min="5639" max="5639" width="7.7109375" style="104" customWidth="1"/>
    <col min="5640" max="5879" width="9.140625" style="104"/>
    <col min="5880" max="5880" width="21.42578125" style="104" customWidth="1"/>
    <col min="5881" max="5881" width="6.28515625" style="104" customWidth="1"/>
    <col min="5882" max="5882" width="5.85546875" style="104" customWidth="1"/>
    <col min="5883" max="5883" width="12" style="104" customWidth="1"/>
    <col min="5884" max="5885" width="13" style="104" customWidth="1"/>
    <col min="5886" max="5886" width="14.28515625" style="104" customWidth="1"/>
    <col min="5887" max="5887" width="16" style="104" customWidth="1"/>
    <col min="5888" max="5890" width="13" style="104" customWidth="1"/>
    <col min="5891" max="5891" width="15.140625" style="104" customWidth="1"/>
    <col min="5892" max="5892" width="8.28515625" style="104" customWidth="1"/>
    <col min="5893" max="5893" width="10.5703125" style="104" customWidth="1"/>
    <col min="5894" max="5894" width="9.140625" style="104"/>
    <col min="5895" max="5895" width="7.7109375" style="104" customWidth="1"/>
    <col min="5896" max="6135" width="9.140625" style="104"/>
    <col min="6136" max="6136" width="21.42578125" style="104" customWidth="1"/>
    <col min="6137" max="6137" width="6.28515625" style="104" customWidth="1"/>
    <col min="6138" max="6138" width="5.85546875" style="104" customWidth="1"/>
    <col min="6139" max="6139" width="12" style="104" customWidth="1"/>
    <col min="6140" max="6141" width="13" style="104" customWidth="1"/>
    <col min="6142" max="6142" width="14.28515625" style="104" customWidth="1"/>
    <col min="6143" max="6143" width="16" style="104" customWidth="1"/>
    <col min="6144" max="6146" width="13" style="104" customWidth="1"/>
    <col min="6147" max="6147" width="15.140625" style="104" customWidth="1"/>
    <col min="6148" max="6148" width="8.28515625" style="104" customWidth="1"/>
    <col min="6149" max="6149" width="10.5703125" style="104" customWidth="1"/>
    <col min="6150" max="6150" width="9.140625" style="104"/>
    <col min="6151" max="6151" width="7.7109375" style="104" customWidth="1"/>
    <col min="6152" max="6391" width="9.140625" style="104"/>
    <col min="6392" max="6392" width="21.42578125" style="104" customWidth="1"/>
    <col min="6393" max="6393" width="6.28515625" style="104" customWidth="1"/>
    <col min="6394" max="6394" width="5.85546875" style="104" customWidth="1"/>
    <col min="6395" max="6395" width="12" style="104" customWidth="1"/>
    <col min="6396" max="6397" width="13" style="104" customWidth="1"/>
    <col min="6398" max="6398" width="14.28515625" style="104" customWidth="1"/>
    <col min="6399" max="6399" width="16" style="104" customWidth="1"/>
    <col min="6400" max="6402" width="13" style="104" customWidth="1"/>
    <col min="6403" max="6403" width="15.140625" style="104" customWidth="1"/>
    <col min="6404" max="6404" width="8.28515625" style="104" customWidth="1"/>
    <col min="6405" max="6405" width="10.5703125" style="104" customWidth="1"/>
    <col min="6406" max="6406" width="9.140625" style="104"/>
    <col min="6407" max="6407" width="7.7109375" style="104" customWidth="1"/>
    <col min="6408" max="6647" width="9.140625" style="104"/>
    <col min="6648" max="6648" width="21.42578125" style="104" customWidth="1"/>
    <col min="6649" max="6649" width="6.28515625" style="104" customWidth="1"/>
    <col min="6650" max="6650" width="5.85546875" style="104" customWidth="1"/>
    <col min="6651" max="6651" width="12" style="104" customWidth="1"/>
    <col min="6652" max="6653" width="13" style="104" customWidth="1"/>
    <col min="6654" max="6654" width="14.28515625" style="104" customWidth="1"/>
    <col min="6655" max="6655" width="16" style="104" customWidth="1"/>
    <col min="6656" max="6658" width="13" style="104" customWidth="1"/>
    <col min="6659" max="6659" width="15.140625" style="104" customWidth="1"/>
    <col min="6660" max="6660" width="8.28515625" style="104" customWidth="1"/>
    <col min="6661" max="6661" width="10.5703125" style="104" customWidth="1"/>
    <col min="6662" max="6662" width="9.140625" style="104"/>
    <col min="6663" max="6663" width="7.7109375" style="104" customWidth="1"/>
    <col min="6664" max="6903" width="9.140625" style="104"/>
    <col min="6904" max="6904" width="21.42578125" style="104" customWidth="1"/>
    <col min="6905" max="6905" width="6.28515625" style="104" customWidth="1"/>
    <col min="6906" max="6906" width="5.85546875" style="104" customWidth="1"/>
    <col min="6907" max="6907" width="12" style="104" customWidth="1"/>
    <col min="6908" max="6909" width="13" style="104" customWidth="1"/>
    <col min="6910" max="6910" width="14.28515625" style="104" customWidth="1"/>
    <col min="6911" max="6911" width="16" style="104" customWidth="1"/>
    <col min="6912" max="6914" width="13" style="104" customWidth="1"/>
    <col min="6915" max="6915" width="15.140625" style="104" customWidth="1"/>
    <col min="6916" max="6916" width="8.28515625" style="104" customWidth="1"/>
    <col min="6917" max="6917" width="10.5703125" style="104" customWidth="1"/>
    <col min="6918" max="6918" width="9.140625" style="104"/>
    <col min="6919" max="6919" width="7.7109375" style="104" customWidth="1"/>
    <col min="6920" max="7159" width="9.140625" style="104"/>
    <col min="7160" max="7160" width="21.42578125" style="104" customWidth="1"/>
    <col min="7161" max="7161" width="6.28515625" style="104" customWidth="1"/>
    <col min="7162" max="7162" width="5.85546875" style="104" customWidth="1"/>
    <col min="7163" max="7163" width="12" style="104" customWidth="1"/>
    <col min="7164" max="7165" width="13" style="104" customWidth="1"/>
    <col min="7166" max="7166" width="14.28515625" style="104" customWidth="1"/>
    <col min="7167" max="7167" width="16" style="104" customWidth="1"/>
    <col min="7168" max="7170" width="13" style="104" customWidth="1"/>
    <col min="7171" max="7171" width="15.140625" style="104" customWidth="1"/>
    <col min="7172" max="7172" width="8.28515625" style="104" customWidth="1"/>
    <col min="7173" max="7173" width="10.5703125" style="104" customWidth="1"/>
    <col min="7174" max="7174" width="9.140625" style="104"/>
    <col min="7175" max="7175" width="7.7109375" style="104" customWidth="1"/>
    <col min="7176" max="7415" width="9.140625" style="104"/>
    <col min="7416" max="7416" width="21.42578125" style="104" customWidth="1"/>
    <col min="7417" max="7417" width="6.28515625" style="104" customWidth="1"/>
    <col min="7418" max="7418" width="5.85546875" style="104" customWidth="1"/>
    <col min="7419" max="7419" width="12" style="104" customWidth="1"/>
    <col min="7420" max="7421" width="13" style="104" customWidth="1"/>
    <col min="7422" max="7422" width="14.28515625" style="104" customWidth="1"/>
    <col min="7423" max="7423" width="16" style="104" customWidth="1"/>
    <col min="7424" max="7426" width="13" style="104" customWidth="1"/>
    <col min="7427" max="7427" width="15.140625" style="104" customWidth="1"/>
    <col min="7428" max="7428" width="8.28515625" style="104" customWidth="1"/>
    <col min="7429" max="7429" width="10.5703125" style="104" customWidth="1"/>
    <col min="7430" max="7430" width="9.140625" style="104"/>
    <col min="7431" max="7431" width="7.7109375" style="104" customWidth="1"/>
    <col min="7432" max="7671" width="9.140625" style="104"/>
    <col min="7672" max="7672" width="21.42578125" style="104" customWidth="1"/>
    <col min="7673" max="7673" width="6.28515625" style="104" customWidth="1"/>
    <col min="7674" max="7674" width="5.85546875" style="104" customWidth="1"/>
    <col min="7675" max="7675" width="12" style="104" customWidth="1"/>
    <col min="7676" max="7677" width="13" style="104" customWidth="1"/>
    <col min="7678" max="7678" width="14.28515625" style="104" customWidth="1"/>
    <col min="7679" max="7679" width="16" style="104" customWidth="1"/>
    <col min="7680" max="7682" width="13" style="104" customWidth="1"/>
    <col min="7683" max="7683" width="15.140625" style="104" customWidth="1"/>
    <col min="7684" max="7684" width="8.28515625" style="104" customWidth="1"/>
    <col min="7685" max="7685" width="10.5703125" style="104" customWidth="1"/>
    <col min="7686" max="7686" width="9.140625" style="104"/>
    <col min="7687" max="7687" width="7.7109375" style="104" customWidth="1"/>
    <col min="7688" max="7927" width="9.140625" style="104"/>
    <col min="7928" max="7928" width="21.42578125" style="104" customWidth="1"/>
    <col min="7929" max="7929" width="6.28515625" style="104" customWidth="1"/>
    <col min="7930" max="7930" width="5.85546875" style="104" customWidth="1"/>
    <col min="7931" max="7931" width="12" style="104" customWidth="1"/>
    <col min="7932" max="7933" width="13" style="104" customWidth="1"/>
    <col min="7934" max="7934" width="14.28515625" style="104" customWidth="1"/>
    <col min="7935" max="7935" width="16" style="104" customWidth="1"/>
    <col min="7936" max="7938" width="13" style="104" customWidth="1"/>
    <col min="7939" max="7939" width="15.140625" style="104" customWidth="1"/>
    <col min="7940" max="7940" width="8.28515625" style="104" customWidth="1"/>
    <col min="7941" max="7941" width="10.5703125" style="104" customWidth="1"/>
    <col min="7942" max="7942" width="9.140625" style="104"/>
    <col min="7943" max="7943" width="7.7109375" style="104" customWidth="1"/>
    <col min="7944" max="8183" width="9.140625" style="104"/>
    <col min="8184" max="8184" width="21.42578125" style="104" customWidth="1"/>
    <col min="8185" max="8185" width="6.28515625" style="104" customWidth="1"/>
    <col min="8186" max="8186" width="5.85546875" style="104" customWidth="1"/>
    <col min="8187" max="8187" width="12" style="104" customWidth="1"/>
    <col min="8188" max="8189" width="13" style="104" customWidth="1"/>
    <col min="8190" max="8190" width="14.28515625" style="104" customWidth="1"/>
    <col min="8191" max="8191" width="16" style="104" customWidth="1"/>
    <col min="8192" max="8194" width="13" style="104" customWidth="1"/>
    <col min="8195" max="8195" width="15.140625" style="104" customWidth="1"/>
    <col min="8196" max="8196" width="8.28515625" style="104" customWidth="1"/>
    <col min="8197" max="8197" width="10.5703125" style="104" customWidth="1"/>
    <col min="8198" max="8198" width="9.140625" style="104"/>
    <col min="8199" max="8199" width="7.7109375" style="104" customWidth="1"/>
    <col min="8200" max="8439" width="9.140625" style="104"/>
    <col min="8440" max="8440" width="21.42578125" style="104" customWidth="1"/>
    <col min="8441" max="8441" width="6.28515625" style="104" customWidth="1"/>
    <col min="8442" max="8442" width="5.85546875" style="104" customWidth="1"/>
    <col min="8443" max="8443" width="12" style="104" customWidth="1"/>
    <col min="8444" max="8445" width="13" style="104" customWidth="1"/>
    <col min="8446" max="8446" width="14.28515625" style="104" customWidth="1"/>
    <col min="8447" max="8447" width="16" style="104" customWidth="1"/>
    <col min="8448" max="8450" width="13" style="104" customWidth="1"/>
    <col min="8451" max="8451" width="15.140625" style="104" customWidth="1"/>
    <col min="8452" max="8452" width="8.28515625" style="104" customWidth="1"/>
    <col min="8453" max="8453" width="10.5703125" style="104" customWidth="1"/>
    <col min="8454" max="8454" width="9.140625" style="104"/>
    <col min="8455" max="8455" width="7.7109375" style="104" customWidth="1"/>
    <col min="8456" max="8695" width="9.140625" style="104"/>
    <col min="8696" max="8696" width="21.42578125" style="104" customWidth="1"/>
    <col min="8697" max="8697" width="6.28515625" style="104" customWidth="1"/>
    <col min="8698" max="8698" width="5.85546875" style="104" customWidth="1"/>
    <col min="8699" max="8699" width="12" style="104" customWidth="1"/>
    <col min="8700" max="8701" width="13" style="104" customWidth="1"/>
    <col min="8702" max="8702" width="14.28515625" style="104" customWidth="1"/>
    <col min="8703" max="8703" width="16" style="104" customWidth="1"/>
    <col min="8704" max="8706" width="13" style="104" customWidth="1"/>
    <col min="8707" max="8707" width="15.140625" style="104" customWidth="1"/>
    <col min="8708" max="8708" width="8.28515625" style="104" customWidth="1"/>
    <col min="8709" max="8709" width="10.5703125" style="104" customWidth="1"/>
    <col min="8710" max="8710" width="9.140625" style="104"/>
    <col min="8711" max="8711" width="7.7109375" style="104" customWidth="1"/>
    <col min="8712" max="8951" width="9.140625" style="104"/>
    <col min="8952" max="8952" width="21.42578125" style="104" customWidth="1"/>
    <col min="8953" max="8953" width="6.28515625" style="104" customWidth="1"/>
    <col min="8954" max="8954" width="5.85546875" style="104" customWidth="1"/>
    <col min="8955" max="8955" width="12" style="104" customWidth="1"/>
    <col min="8956" max="8957" width="13" style="104" customWidth="1"/>
    <col min="8958" max="8958" width="14.28515625" style="104" customWidth="1"/>
    <col min="8959" max="8959" width="16" style="104" customWidth="1"/>
    <col min="8960" max="8962" width="13" style="104" customWidth="1"/>
    <col min="8963" max="8963" width="15.140625" style="104" customWidth="1"/>
    <col min="8964" max="8964" width="8.28515625" style="104" customWidth="1"/>
    <col min="8965" max="8965" width="10.5703125" style="104" customWidth="1"/>
    <col min="8966" max="8966" width="9.140625" style="104"/>
    <col min="8967" max="8967" width="7.7109375" style="104" customWidth="1"/>
    <col min="8968" max="9207" width="9.140625" style="104"/>
    <col min="9208" max="9208" width="21.42578125" style="104" customWidth="1"/>
    <col min="9209" max="9209" width="6.28515625" style="104" customWidth="1"/>
    <col min="9210" max="9210" width="5.85546875" style="104" customWidth="1"/>
    <col min="9211" max="9211" width="12" style="104" customWidth="1"/>
    <col min="9212" max="9213" width="13" style="104" customWidth="1"/>
    <col min="9214" max="9214" width="14.28515625" style="104" customWidth="1"/>
    <col min="9215" max="9215" width="16" style="104" customWidth="1"/>
    <col min="9216" max="9218" width="13" style="104" customWidth="1"/>
    <col min="9219" max="9219" width="15.140625" style="104" customWidth="1"/>
    <col min="9220" max="9220" width="8.28515625" style="104" customWidth="1"/>
    <col min="9221" max="9221" width="10.5703125" style="104" customWidth="1"/>
    <col min="9222" max="9222" width="9.140625" style="104"/>
    <col min="9223" max="9223" width="7.7109375" style="104" customWidth="1"/>
    <col min="9224" max="9463" width="9.140625" style="104"/>
    <col min="9464" max="9464" width="21.42578125" style="104" customWidth="1"/>
    <col min="9465" max="9465" width="6.28515625" style="104" customWidth="1"/>
    <col min="9466" max="9466" width="5.85546875" style="104" customWidth="1"/>
    <col min="9467" max="9467" width="12" style="104" customWidth="1"/>
    <col min="9468" max="9469" width="13" style="104" customWidth="1"/>
    <col min="9470" max="9470" width="14.28515625" style="104" customWidth="1"/>
    <col min="9471" max="9471" width="16" style="104" customWidth="1"/>
    <col min="9472" max="9474" width="13" style="104" customWidth="1"/>
    <col min="9475" max="9475" width="15.140625" style="104" customWidth="1"/>
    <col min="9476" max="9476" width="8.28515625" style="104" customWidth="1"/>
    <col min="9477" max="9477" width="10.5703125" style="104" customWidth="1"/>
    <col min="9478" max="9478" width="9.140625" style="104"/>
    <col min="9479" max="9479" width="7.7109375" style="104" customWidth="1"/>
    <col min="9480" max="9719" width="9.140625" style="104"/>
    <col min="9720" max="9720" width="21.42578125" style="104" customWidth="1"/>
    <col min="9721" max="9721" width="6.28515625" style="104" customWidth="1"/>
    <col min="9722" max="9722" width="5.85546875" style="104" customWidth="1"/>
    <col min="9723" max="9723" width="12" style="104" customWidth="1"/>
    <col min="9724" max="9725" width="13" style="104" customWidth="1"/>
    <col min="9726" max="9726" width="14.28515625" style="104" customWidth="1"/>
    <col min="9727" max="9727" width="16" style="104" customWidth="1"/>
    <col min="9728" max="9730" width="13" style="104" customWidth="1"/>
    <col min="9731" max="9731" width="15.140625" style="104" customWidth="1"/>
    <col min="9732" max="9732" width="8.28515625" style="104" customWidth="1"/>
    <col min="9733" max="9733" width="10.5703125" style="104" customWidth="1"/>
    <col min="9734" max="9734" width="9.140625" style="104"/>
    <col min="9735" max="9735" width="7.7109375" style="104" customWidth="1"/>
    <col min="9736" max="9975" width="9.140625" style="104"/>
    <col min="9976" max="9976" width="21.42578125" style="104" customWidth="1"/>
    <col min="9977" max="9977" width="6.28515625" style="104" customWidth="1"/>
    <col min="9978" max="9978" width="5.85546875" style="104" customWidth="1"/>
    <col min="9979" max="9979" width="12" style="104" customWidth="1"/>
    <col min="9980" max="9981" width="13" style="104" customWidth="1"/>
    <col min="9982" max="9982" width="14.28515625" style="104" customWidth="1"/>
    <col min="9983" max="9983" width="16" style="104" customWidth="1"/>
    <col min="9984" max="9986" width="13" style="104" customWidth="1"/>
    <col min="9987" max="9987" width="15.140625" style="104" customWidth="1"/>
    <col min="9988" max="9988" width="8.28515625" style="104" customWidth="1"/>
    <col min="9989" max="9989" width="10.5703125" style="104" customWidth="1"/>
    <col min="9990" max="9990" width="9.140625" style="104"/>
    <col min="9991" max="9991" width="7.7109375" style="104" customWidth="1"/>
    <col min="9992" max="10231" width="9.140625" style="104"/>
    <col min="10232" max="10232" width="21.42578125" style="104" customWidth="1"/>
    <col min="10233" max="10233" width="6.28515625" style="104" customWidth="1"/>
    <col min="10234" max="10234" width="5.85546875" style="104" customWidth="1"/>
    <col min="10235" max="10235" width="12" style="104" customWidth="1"/>
    <col min="10236" max="10237" width="13" style="104" customWidth="1"/>
    <col min="10238" max="10238" width="14.28515625" style="104" customWidth="1"/>
    <col min="10239" max="10239" width="16" style="104" customWidth="1"/>
    <col min="10240" max="10242" width="13" style="104" customWidth="1"/>
    <col min="10243" max="10243" width="15.140625" style="104" customWidth="1"/>
    <col min="10244" max="10244" width="8.28515625" style="104" customWidth="1"/>
    <col min="10245" max="10245" width="10.5703125" style="104" customWidth="1"/>
    <col min="10246" max="10246" width="9.140625" style="104"/>
    <col min="10247" max="10247" width="7.7109375" style="104" customWidth="1"/>
    <col min="10248" max="10487" width="9.140625" style="104"/>
    <col min="10488" max="10488" width="21.42578125" style="104" customWidth="1"/>
    <col min="10489" max="10489" width="6.28515625" style="104" customWidth="1"/>
    <col min="10490" max="10490" width="5.85546875" style="104" customWidth="1"/>
    <col min="10491" max="10491" width="12" style="104" customWidth="1"/>
    <col min="10492" max="10493" width="13" style="104" customWidth="1"/>
    <col min="10494" max="10494" width="14.28515625" style="104" customWidth="1"/>
    <col min="10495" max="10495" width="16" style="104" customWidth="1"/>
    <col min="10496" max="10498" width="13" style="104" customWidth="1"/>
    <col min="10499" max="10499" width="15.140625" style="104" customWidth="1"/>
    <col min="10500" max="10500" width="8.28515625" style="104" customWidth="1"/>
    <col min="10501" max="10501" width="10.5703125" style="104" customWidth="1"/>
    <col min="10502" max="10502" width="9.140625" style="104"/>
    <col min="10503" max="10503" width="7.7109375" style="104" customWidth="1"/>
    <col min="10504" max="10743" width="9.140625" style="104"/>
    <col min="10744" max="10744" width="21.42578125" style="104" customWidth="1"/>
    <col min="10745" max="10745" width="6.28515625" style="104" customWidth="1"/>
    <col min="10746" max="10746" width="5.85546875" style="104" customWidth="1"/>
    <col min="10747" max="10747" width="12" style="104" customWidth="1"/>
    <col min="10748" max="10749" width="13" style="104" customWidth="1"/>
    <col min="10750" max="10750" width="14.28515625" style="104" customWidth="1"/>
    <col min="10751" max="10751" width="16" style="104" customWidth="1"/>
    <col min="10752" max="10754" width="13" style="104" customWidth="1"/>
    <col min="10755" max="10755" width="15.140625" style="104" customWidth="1"/>
    <col min="10756" max="10756" width="8.28515625" style="104" customWidth="1"/>
    <col min="10757" max="10757" width="10.5703125" style="104" customWidth="1"/>
    <col min="10758" max="10758" width="9.140625" style="104"/>
    <col min="10759" max="10759" width="7.7109375" style="104" customWidth="1"/>
    <col min="10760" max="10999" width="9.140625" style="104"/>
    <col min="11000" max="11000" width="21.42578125" style="104" customWidth="1"/>
    <col min="11001" max="11001" width="6.28515625" style="104" customWidth="1"/>
    <col min="11002" max="11002" width="5.85546875" style="104" customWidth="1"/>
    <col min="11003" max="11003" width="12" style="104" customWidth="1"/>
    <col min="11004" max="11005" width="13" style="104" customWidth="1"/>
    <col min="11006" max="11006" width="14.28515625" style="104" customWidth="1"/>
    <col min="11007" max="11007" width="16" style="104" customWidth="1"/>
    <col min="11008" max="11010" width="13" style="104" customWidth="1"/>
    <col min="11011" max="11011" width="15.140625" style="104" customWidth="1"/>
    <col min="11012" max="11012" width="8.28515625" style="104" customWidth="1"/>
    <col min="11013" max="11013" width="10.5703125" style="104" customWidth="1"/>
    <col min="11014" max="11014" width="9.140625" style="104"/>
    <col min="11015" max="11015" width="7.7109375" style="104" customWidth="1"/>
    <col min="11016" max="11255" width="9.140625" style="104"/>
    <col min="11256" max="11256" width="21.42578125" style="104" customWidth="1"/>
    <col min="11257" max="11257" width="6.28515625" style="104" customWidth="1"/>
    <col min="11258" max="11258" width="5.85546875" style="104" customWidth="1"/>
    <col min="11259" max="11259" width="12" style="104" customWidth="1"/>
    <col min="11260" max="11261" width="13" style="104" customWidth="1"/>
    <col min="11262" max="11262" width="14.28515625" style="104" customWidth="1"/>
    <col min="11263" max="11263" width="16" style="104" customWidth="1"/>
    <col min="11264" max="11266" width="13" style="104" customWidth="1"/>
    <col min="11267" max="11267" width="15.140625" style="104" customWidth="1"/>
    <col min="11268" max="11268" width="8.28515625" style="104" customWidth="1"/>
    <col min="11269" max="11269" width="10.5703125" style="104" customWidth="1"/>
    <col min="11270" max="11270" width="9.140625" style="104"/>
    <col min="11271" max="11271" width="7.7109375" style="104" customWidth="1"/>
    <col min="11272" max="11511" width="9.140625" style="104"/>
    <col min="11512" max="11512" width="21.42578125" style="104" customWidth="1"/>
    <col min="11513" max="11513" width="6.28515625" style="104" customWidth="1"/>
    <col min="11514" max="11514" width="5.85546875" style="104" customWidth="1"/>
    <col min="11515" max="11515" width="12" style="104" customWidth="1"/>
    <col min="11516" max="11517" width="13" style="104" customWidth="1"/>
    <col min="11518" max="11518" width="14.28515625" style="104" customWidth="1"/>
    <col min="11519" max="11519" width="16" style="104" customWidth="1"/>
    <col min="11520" max="11522" width="13" style="104" customWidth="1"/>
    <col min="11523" max="11523" width="15.140625" style="104" customWidth="1"/>
    <col min="11524" max="11524" width="8.28515625" style="104" customWidth="1"/>
    <col min="11525" max="11525" width="10.5703125" style="104" customWidth="1"/>
    <col min="11526" max="11526" width="9.140625" style="104"/>
    <col min="11527" max="11527" width="7.7109375" style="104" customWidth="1"/>
    <col min="11528" max="11767" width="9.140625" style="104"/>
    <col min="11768" max="11768" width="21.42578125" style="104" customWidth="1"/>
    <col min="11769" max="11769" width="6.28515625" style="104" customWidth="1"/>
    <col min="11770" max="11770" width="5.85546875" style="104" customWidth="1"/>
    <col min="11771" max="11771" width="12" style="104" customWidth="1"/>
    <col min="11772" max="11773" width="13" style="104" customWidth="1"/>
    <col min="11774" max="11774" width="14.28515625" style="104" customWidth="1"/>
    <col min="11775" max="11775" width="16" style="104" customWidth="1"/>
    <col min="11776" max="11778" width="13" style="104" customWidth="1"/>
    <col min="11779" max="11779" width="15.140625" style="104" customWidth="1"/>
    <col min="11780" max="11780" width="8.28515625" style="104" customWidth="1"/>
    <col min="11781" max="11781" width="10.5703125" style="104" customWidth="1"/>
    <col min="11782" max="11782" width="9.140625" style="104"/>
    <col min="11783" max="11783" width="7.7109375" style="104" customWidth="1"/>
    <col min="11784" max="12023" width="9.140625" style="104"/>
    <col min="12024" max="12024" width="21.42578125" style="104" customWidth="1"/>
    <col min="12025" max="12025" width="6.28515625" style="104" customWidth="1"/>
    <col min="12026" max="12026" width="5.85546875" style="104" customWidth="1"/>
    <col min="12027" max="12027" width="12" style="104" customWidth="1"/>
    <col min="12028" max="12029" width="13" style="104" customWidth="1"/>
    <col min="12030" max="12030" width="14.28515625" style="104" customWidth="1"/>
    <col min="12031" max="12031" width="16" style="104" customWidth="1"/>
    <col min="12032" max="12034" width="13" style="104" customWidth="1"/>
    <col min="12035" max="12035" width="15.140625" style="104" customWidth="1"/>
    <col min="12036" max="12036" width="8.28515625" style="104" customWidth="1"/>
    <col min="12037" max="12037" width="10.5703125" style="104" customWidth="1"/>
    <col min="12038" max="12038" width="9.140625" style="104"/>
    <col min="12039" max="12039" width="7.7109375" style="104" customWidth="1"/>
    <col min="12040" max="12279" width="9.140625" style="104"/>
    <col min="12280" max="12280" width="21.42578125" style="104" customWidth="1"/>
    <col min="12281" max="12281" width="6.28515625" style="104" customWidth="1"/>
    <col min="12282" max="12282" width="5.85546875" style="104" customWidth="1"/>
    <col min="12283" max="12283" width="12" style="104" customWidth="1"/>
    <col min="12284" max="12285" width="13" style="104" customWidth="1"/>
    <col min="12286" max="12286" width="14.28515625" style="104" customWidth="1"/>
    <col min="12287" max="12287" width="16" style="104" customWidth="1"/>
    <col min="12288" max="12290" width="13" style="104" customWidth="1"/>
    <col min="12291" max="12291" width="15.140625" style="104" customWidth="1"/>
    <col min="12292" max="12292" width="8.28515625" style="104" customWidth="1"/>
    <col min="12293" max="12293" width="10.5703125" style="104" customWidth="1"/>
    <col min="12294" max="12294" width="9.140625" style="104"/>
    <col min="12295" max="12295" width="7.7109375" style="104" customWidth="1"/>
    <col min="12296" max="12535" width="9.140625" style="104"/>
    <col min="12536" max="12536" width="21.42578125" style="104" customWidth="1"/>
    <col min="12537" max="12537" width="6.28515625" style="104" customWidth="1"/>
    <col min="12538" max="12538" width="5.85546875" style="104" customWidth="1"/>
    <col min="12539" max="12539" width="12" style="104" customWidth="1"/>
    <col min="12540" max="12541" width="13" style="104" customWidth="1"/>
    <col min="12542" max="12542" width="14.28515625" style="104" customWidth="1"/>
    <col min="12543" max="12543" width="16" style="104" customWidth="1"/>
    <col min="12544" max="12546" width="13" style="104" customWidth="1"/>
    <col min="12547" max="12547" width="15.140625" style="104" customWidth="1"/>
    <col min="12548" max="12548" width="8.28515625" style="104" customWidth="1"/>
    <col min="12549" max="12549" width="10.5703125" style="104" customWidth="1"/>
    <col min="12550" max="12550" width="9.140625" style="104"/>
    <col min="12551" max="12551" width="7.7109375" style="104" customWidth="1"/>
    <col min="12552" max="12791" width="9.140625" style="104"/>
    <col min="12792" max="12792" width="21.42578125" style="104" customWidth="1"/>
    <col min="12793" max="12793" width="6.28515625" style="104" customWidth="1"/>
    <col min="12794" max="12794" width="5.85546875" style="104" customWidth="1"/>
    <col min="12795" max="12795" width="12" style="104" customWidth="1"/>
    <col min="12796" max="12797" width="13" style="104" customWidth="1"/>
    <col min="12798" max="12798" width="14.28515625" style="104" customWidth="1"/>
    <col min="12799" max="12799" width="16" style="104" customWidth="1"/>
    <col min="12800" max="12802" width="13" style="104" customWidth="1"/>
    <col min="12803" max="12803" width="15.140625" style="104" customWidth="1"/>
    <col min="12804" max="12804" width="8.28515625" style="104" customWidth="1"/>
    <col min="12805" max="12805" width="10.5703125" style="104" customWidth="1"/>
    <col min="12806" max="12806" width="9.140625" style="104"/>
    <col min="12807" max="12807" width="7.7109375" style="104" customWidth="1"/>
    <col min="12808" max="13047" width="9.140625" style="104"/>
    <col min="13048" max="13048" width="21.42578125" style="104" customWidth="1"/>
    <col min="13049" max="13049" width="6.28515625" style="104" customWidth="1"/>
    <col min="13050" max="13050" width="5.85546875" style="104" customWidth="1"/>
    <col min="13051" max="13051" width="12" style="104" customWidth="1"/>
    <col min="13052" max="13053" width="13" style="104" customWidth="1"/>
    <col min="13054" max="13054" width="14.28515625" style="104" customWidth="1"/>
    <col min="13055" max="13055" width="16" style="104" customWidth="1"/>
    <col min="13056" max="13058" width="13" style="104" customWidth="1"/>
    <col min="13059" max="13059" width="15.140625" style="104" customWidth="1"/>
    <col min="13060" max="13060" width="8.28515625" style="104" customWidth="1"/>
    <col min="13061" max="13061" width="10.5703125" style="104" customWidth="1"/>
    <col min="13062" max="13062" width="9.140625" style="104"/>
    <col min="13063" max="13063" width="7.7109375" style="104" customWidth="1"/>
    <col min="13064" max="13303" width="9.140625" style="104"/>
    <col min="13304" max="13304" width="21.42578125" style="104" customWidth="1"/>
    <col min="13305" max="13305" width="6.28515625" style="104" customWidth="1"/>
    <col min="13306" max="13306" width="5.85546875" style="104" customWidth="1"/>
    <col min="13307" max="13307" width="12" style="104" customWidth="1"/>
    <col min="13308" max="13309" width="13" style="104" customWidth="1"/>
    <col min="13310" max="13310" width="14.28515625" style="104" customWidth="1"/>
    <col min="13311" max="13311" width="16" style="104" customWidth="1"/>
    <col min="13312" max="13314" width="13" style="104" customWidth="1"/>
    <col min="13315" max="13315" width="15.140625" style="104" customWidth="1"/>
    <col min="13316" max="13316" width="8.28515625" style="104" customWidth="1"/>
    <col min="13317" max="13317" width="10.5703125" style="104" customWidth="1"/>
    <col min="13318" max="13318" width="9.140625" style="104"/>
    <col min="13319" max="13319" width="7.7109375" style="104" customWidth="1"/>
    <col min="13320" max="13559" width="9.140625" style="104"/>
    <col min="13560" max="13560" width="21.42578125" style="104" customWidth="1"/>
    <col min="13561" max="13561" width="6.28515625" style="104" customWidth="1"/>
    <col min="13562" max="13562" width="5.85546875" style="104" customWidth="1"/>
    <col min="13563" max="13563" width="12" style="104" customWidth="1"/>
    <col min="13564" max="13565" width="13" style="104" customWidth="1"/>
    <col min="13566" max="13566" width="14.28515625" style="104" customWidth="1"/>
    <col min="13567" max="13567" width="16" style="104" customWidth="1"/>
    <col min="13568" max="13570" width="13" style="104" customWidth="1"/>
    <col min="13571" max="13571" width="15.140625" style="104" customWidth="1"/>
    <col min="13572" max="13572" width="8.28515625" style="104" customWidth="1"/>
    <col min="13573" max="13573" width="10.5703125" style="104" customWidth="1"/>
    <col min="13574" max="13574" width="9.140625" style="104"/>
    <col min="13575" max="13575" width="7.7109375" style="104" customWidth="1"/>
    <col min="13576" max="13815" width="9.140625" style="104"/>
    <col min="13816" max="13816" width="21.42578125" style="104" customWidth="1"/>
    <col min="13817" max="13817" width="6.28515625" style="104" customWidth="1"/>
    <col min="13818" max="13818" width="5.85546875" style="104" customWidth="1"/>
    <col min="13819" max="13819" width="12" style="104" customWidth="1"/>
    <col min="13820" max="13821" width="13" style="104" customWidth="1"/>
    <col min="13822" max="13822" width="14.28515625" style="104" customWidth="1"/>
    <col min="13823" max="13823" width="16" style="104" customWidth="1"/>
    <col min="13824" max="13826" width="13" style="104" customWidth="1"/>
    <col min="13827" max="13827" width="15.140625" style="104" customWidth="1"/>
    <col min="13828" max="13828" width="8.28515625" style="104" customWidth="1"/>
    <col min="13829" max="13829" width="10.5703125" style="104" customWidth="1"/>
    <col min="13830" max="13830" width="9.140625" style="104"/>
    <col min="13831" max="13831" width="7.7109375" style="104" customWidth="1"/>
    <col min="13832" max="14071" width="9.140625" style="104"/>
    <col min="14072" max="14072" width="21.42578125" style="104" customWidth="1"/>
    <col min="14073" max="14073" width="6.28515625" style="104" customWidth="1"/>
    <col min="14074" max="14074" width="5.85546875" style="104" customWidth="1"/>
    <col min="14075" max="14075" width="12" style="104" customWidth="1"/>
    <col min="14076" max="14077" width="13" style="104" customWidth="1"/>
    <col min="14078" max="14078" width="14.28515625" style="104" customWidth="1"/>
    <col min="14079" max="14079" width="16" style="104" customWidth="1"/>
    <col min="14080" max="14082" width="13" style="104" customWidth="1"/>
    <col min="14083" max="14083" width="15.140625" style="104" customWidth="1"/>
    <col min="14084" max="14084" width="8.28515625" style="104" customWidth="1"/>
    <col min="14085" max="14085" width="10.5703125" style="104" customWidth="1"/>
    <col min="14086" max="14086" width="9.140625" style="104"/>
    <col min="14087" max="14087" width="7.7109375" style="104" customWidth="1"/>
    <col min="14088" max="14327" width="9.140625" style="104"/>
    <col min="14328" max="14328" width="21.42578125" style="104" customWidth="1"/>
    <col min="14329" max="14329" width="6.28515625" style="104" customWidth="1"/>
    <col min="14330" max="14330" width="5.85546875" style="104" customWidth="1"/>
    <col min="14331" max="14331" width="12" style="104" customWidth="1"/>
    <col min="14332" max="14333" width="13" style="104" customWidth="1"/>
    <col min="14334" max="14334" width="14.28515625" style="104" customWidth="1"/>
    <col min="14335" max="14335" width="16" style="104" customWidth="1"/>
    <col min="14336" max="14338" width="13" style="104" customWidth="1"/>
    <col min="14339" max="14339" width="15.140625" style="104" customWidth="1"/>
    <col min="14340" max="14340" width="8.28515625" style="104" customWidth="1"/>
    <col min="14341" max="14341" width="10.5703125" style="104" customWidth="1"/>
    <col min="14342" max="14342" width="9.140625" style="104"/>
    <col min="14343" max="14343" width="7.7109375" style="104" customWidth="1"/>
    <col min="14344" max="14583" width="9.140625" style="104"/>
    <col min="14584" max="14584" width="21.42578125" style="104" customWidth="1"/>
    <col min="14585" max="14585" width="6.28515625" style="104" customWidth="1"/>
    <col min="14586" max="14586" width="5.85546875" style="104" customWidth="1"/>
    <col min="14587" max="14587" width="12" style="104" customWidth="1"/>
    <col min="14588" max="14589" width="13" style="104" customWidth="1"/>
    <col min="14590" max="14590" width="14.28515625" style="104" customWidth="1"/>
    <col min="14591" max="14591" width="16" style="104" customWidth="1"/>
    <col min="14592" max="14594" width="13" style="104" customWidth="1"/>
    <col min="14595" max="14595" width="15.140625" style="104" customWidth="1"/>
    <col min="14596" max="14596" width="8.28515625" style="104" customWidth="1"/>
    <col min="14597" max="14597" width="10.5703125" style="104" customWidth="1"/>
    <col min="14598" max="14598" width="9.140625" style="104"/>
    <col min="14599" max="14599" width="7.7109375" style="104" customWidth="1"/>
    <col min="14600" max="14839" width="9.140625" style="104"/>
    <col min="14840" max="14840" width="21.42578125" style="104" customWidth="1"/>
    <col min="14841" max="14841" width="6.28515625" style="104" customWidth="1"/>
    <col min="14842" max="14842" width="5.85546875" style="104" customWidth="1"/>
    <col min="14843" max="14843" width="12" style="104" customWidth="1"/>
    <col min="14844" max="14845" width="13" style="104" customWidth="1"/>
    <col min="14846" max="14846" width="14.28515625" style="104" customWidth="1"/>
    <col min="14847" max="14847" width="16" style="104" customWidth="1"/>
    <col min="14848" max="14850" width="13" style="104" customWidth="1"/>
    <col min="14851" max="14851" width="15.140625" style="104" customWidth="1"/>
    <col min="14852" max="14852" width="8.28515625" style="104" customWidth="1"/>
    <col min="14853" max="14853" width="10.5703125" style="104" customWidth="1"/>
    <col min="14854" max="14854" width="9.140625" style="104"/>
    <col min="14855" max="14855" width="7.7109375" style="104" customWidth="1"/>
    <col min="14856" max="15095" width="9.140625" style="104"/>
    <col min="15096" max="15096" width="21.42578125" style="104" customWidth="1"/>
    <col min="15097" max="15097" width="6.28515625" style="104" customWidth="1"/>
    <col min="15098" max="15098" width="5.85546875" style="104" customWidth="1"/>
    <col min="15099" max="15099" width="12" style="104" customWidth="1"/>
    <col min="15100" max="15101" width="13" style="104" customWidth="1"/>
    <col min="15102" max="15102" width="14.28515625" style="104" customWidth="1"/>
    <col min="15103" max="15103" width="16" style="104" customWidth="1"/>
    <col min="15104" max="15106" width="13" style="104" customWidth="1"/>
    <col min="15107" max="15107" width="15.140625" style="104" customWidth="1"/>
    <col min="15108" max="15108" width="8.28515625" style="104" customWidth="1"/>
    <col min="15109" max="15109" width="10.5703125" style="104" customWidth="1"/>
    <col min="15110" max="15110" width="9.140625" style="104"/>
    <col min="15111" max="15111" width="7.7109375" style="104" customWidth="1"/>
    <col min="15112" max="15351" width="9.140625" style="104"/>
    <col min="15352" max="15352" width="21.42578125" style="104" customWidth="1"/>
    <col min="15353" max="15353" width="6.28515625" style="104" customWidth="1"/>
    <col min="15354" max="15354" width="5.85546875" style="104" customWidth="1"/>
    <col min="15355" max="15355" width="12" style="104" customWidth="1"/>
    <col min="15356" max="15357" width="13" style="104" customWidth="1"/>
    <col min="15358" max="15358" width="14.28515625" style="104" customWidth="1"/>
    <col min="15359" max="15359" width="16" style="104" customWidth="1"/>
    <col min="15360" max="15362" width="13" style="104" customWidth="1"/>
    <col min="15363" max="15363" width="15.140625" style="104" customWidth="1"/>
    <col min="15364" max="15364" width="8.28515625" style="104" customWidth="1"/>
    <col min="15365" max="15365" width="10.5703125" style="104" customWidth="1"/>
    <col min="15366" max="15366" width="9.140625" style="104"/>
    <col min="15367" max="15367" width="7.7109375" style="104" customWidth="1"/>
    <col min="15368" max="15607" width="9.140625" style="104"/>
    <col min="15608" max="15608" width="21.42578125" style="104" customWidth="1"/>
    <col min="15609" max="15609" width="6.28515625" style="104" customWidth="1"/>
    <col min="15610" max="15610" width="5.85546875" style="104" customWidth="1"/>
    <col min="15611" max="15611" width="12" style="104" customWidth="1"/>
    <col min="15612" max="15613" width="13" style="104" customWidth="1"/>
    <col min="15614" max="15614" width="14.28515625" style="104" customWidth="1"/>
    <col min="15615" max="15615" width="16" style="104" customWidth="1"/>
    <col min="15616" max="15618" width="13" style="104" customWidth="1"/>
    <col min="15619" max="15619" width="15.140625" style="104" customWidth="1"/>
    <col min="15620" max="15620" width="8.28515625" style="104" customWidth="1"/>
    <col min="15621" max="15621" width="10.5703125" style="104" customWidth="1"/>
    <col min="15622" max="15622" width="9.140625" style="104"/>
    <col min="15623" max="15623" width="7.7109375" style="104" customWidth="1"/>
    <col min="15624" max="15863" width="9.140625" style="104"/>
    <col min="15864" max="15864" width="21.42578125" style="104" customWidth="1"/>
    <col min="15865" max="15865" width="6.28515625" style="104" customWidth="1"/>
    <col min="15866" max="15866" width="5.85546875" style="104" customWidth="1"/>
    <col min="15867" max="15867" width="12" style="104" customWidth="1"/>
    <col min="15868" max="15869" width="13" style="104" customWidth="1"/>
    <col min="15870" max="15870" width="14.28515625" style="104" customWidth="1"/>
    <col min="15871" max="15871" width="16" style="104" customWidth="1"/>
    <col min="15872" max="15874" width="13" style="104" customWidth="1"/>
    <col min="15875" max="15875" width="15.140625" style="104" customWidth="1"/>
    <col min="15876" max="15876" width="8.28515625" style="104" customWidth="1"/>
    <col min="15877" max="15877" width="10.5703125" style="104" customWidth="1"/>
    <col min="15878" max="15878" width="9.140625" style="104"/>
    <col min="15879" max="15879" width="7.7109375" style="104" customWidth="1"/>
    <col min="15880" max="16119" width="9.140625" style="104"/>
    <col min="16120" max="16120" width="21.42578125" style="104" customWidth="1"/>
    <col min="16121" max="16121" width="6.28515625" style="104" customWidth="1"/>
    <col min="16122" max="16122" width="5.85546875" style="104" customWidth="1"/>
    <col min="16123" max="16123" width="12" style="104" customWidth="1"/>
    <col min="16124" max="16125" width="13" style="104" customWidth="1"/>
    <col min="16126" max="16126" width="14.28515625" style="104" customWidth="1"/>
    <col min="16127" max="16127" width="16" style="104" customWidth="1"/>
    <col min="16128" max="16130" width="13" style="104" customWidth="1"/>
    <col min="16131" max="16131" width="15.140625" style="104" customWidth="1"/>
    <col min="16132" max="16132" width="8.28515625" style="104" customWidth="1"/>
    <col min="16133" max="16133" width="10.5703125" style="104" customWidth="1"/>
    <col min="16134" max="16134" width="9.140625" style="104"/>
    <col min="16135" max="16135" width="7.7109375" style="104" customWidth="1"/>
    <col min="16136" max="16384" width="9.140625" style="104"/>
  </cols>
  <sheetData>
    <row r="1" spans="1:8" x14ac:dyDescent="0.25">
      <c r="A1" s="187" t="s">
        <v>149</v>
      </c>
      <c r="B1" s="187"/>
      <c r="C1" s="187"/>
      <c r="D1" s="187"/>
      <c r="E1" s="187"/>
      <c r="F1" s="187"/>
      <c r="G1" s="187"/>
      <c r="H1" s="187"/>
    </row>
    <row r="2" spans="1:8" x14ac:dyDescent="0.25">
      <c r="A2" s="187"/>
      <c r="B2" s="187"/>
      <c r="C2" s="187"/>
      <c r="D2" s="187"/>
      <c r="E2" s="187"/>
      <c r="F2" s="187"/>
      <c r="G2" s="187"/>
      <c r="H2" s="187"/>
    </row>
    <row r="3" spans="1:8" x14ac:dyDescent="0.25">
      <c r="A3" s="188" t="s">
        <v>150</v>
      </c>
      <c r="B3" s="188"/>
      <c r="C3" s="188" t="s">
        <v>151</v>
      </c>
      <c r="D3" s="188" t="s">
        <v>152</v>
      </c>
      <c r="E3" s="189" t="s">
        <v>153</v>
      </c>
      <c r="F3" s="190" t="s">
        <v>154</v>
      </c>
      <c r="G3" s="191" t="str">
        <f>'[1]1'!J18</f>
        <v>CCT/2024</v>
      </c>
      <c r="H3" s="191"/>
    </row>
    <row r="4" spans="1:8" x14ac:dyDescent="0.25">
      <c r="A4" s="188"/>
      <c r="B4" s="188"/>
      <c r="C4" s="188"/>
      <c r="D4" s="188"/>
      <c r="E4" s="189"/>
      <c r="F4" s="190"/>
      <c r="G4" s="191" t="s">
        <v>155</v>
      </c>
      <c r="H4" s="191"/>
    </row>
    <row r="5" spans="1:8" x14ac:dyDescent="0.25">
      <c r="A5" s="188"/>
      <c r="B5" s="188"/>
      <c r="C5" s="188"/>
      <c r="D5" s="188"/>
      <c r="E5" s="189"/>
      <c r="F5" s="190"/>
      <c r="G5" s="107" t="s">
        <v>156</v>
      </c>
      <c r="H5" s="107" t="s">
        <v>157</v>
      </c>
    </row>
    <row r="6" spans="1:8" ht="18" customHeight="1" x14ac:dyDescent="0.25">
      <c r="A6" s="108">
        <v>1</v>
      </c>
      <c r="B6" s="109" t="str">
        <f>'Analista Adm I - SEDE '!B4</f>
        <v>Analista Administrativo I</v>
      </c>
      <c r="C6" s="80" t="str">
        <f>'[1]2'!E$3</f>
        <v>Curitiba</v>
      </c>
      <c r="D6" s="110">
        <f>'Analista Adm I - SEDE '!C10</f>
        <v>0</v>
      </c>
      <c r="E6" s="111">
        <v>9</v>
      </c>
      <c r="F6" s="112">
        <f>'Analista Adm I - SEDE '!C123</f>
        <v>0</v>
      </c>
      <c r="G6" s="113">
        <f t="shared" ref="G6:G13" si="0">F6*E6</f>
        <v>0</v>
      </c>
      <c r="H6" s="113">
        <f t="shared" ref="H6:H13" si="1">G6*12</f>
        <v>0</v>
      </c>
    </row>
    <row r="7" spans="1:8" ht="18" customHeight="1" x14ac:dyDescent="0.25">
      <c r="A7" s="108">
        <v>2</v>
      </c>
      <c r="B7" s="109" t="str">
        <f>'Analista Adm II - SEDE '!B4</f>
        <v>Analista Administrativo II</v>
      </c>
      <c r="C7" s="80" t="str">
        <f>'[1]3'!E$3</f>
        <v>Curitiba</v>
      </c>
      <c r="D7" s="110">
        <f>'Analista Adm II - SEDE '!C10</f>
        <v>0</v>
      </c>
      <c r="E7" s="111">
        <v>8</v>
      </c>
      <c r="F7" s="112">
        <f>'Analista Adm II - SEDE '!C136</f>
        <v>0</v>
      </c>
      <c r="G7" s="113">
        <f t="shared" si="0"/>
        <v>0</v>
      </c>
      <c r="H7" s="113">
        <f t="shared" si="1"/>
        <v>0</v>
      </c>
    </row>
    <row r="8" spans="1:8" ht="18" customHeight="1" x14ac:dyDescent="0.25">
      <c r="A8" s="108">
        <v>3</v>
      </c>
      <c r="B8" s="109" t="str">
        <f>'AUX.Adm - SEDE'!B4</f>
        <v>Auxiliar Administrativo</v>
      </c>
      <c r="C8" s="80" t="str">
        <f>'[1]4'!E$3</f>
        <v>Curitiba</v>
      </c>
      <c r="D8" s="110">
        <f>'AUX.Adm - SEDE'!C10</f>
        <v>0</v>
      </c>
      <c r="E8" s="111">
        <v>7</v>
      </c>
      <c r="F8" s="112">
        <f>'AUX.Adm - SEDE'!C137</f>
        <v>0</v>
      </c>
      <c r="G8" s="113">
        <f t="shared" si="0"/>
        <v>0</v>
      </c>
      <c r="H8" s="113">
        <f t="shared" si="1"/>
        <v>0</v>
      </c>
    </row>
    <row r="9" spans="1:8" ht="18" customHeight="1" x14ac:dyDescent="0.25">
      <c r="A9" s="108">
        <v>4</v>
      </c>
      <c r="B9" s="114" t="str">
        <f>'ASSIST.Adm  - SEDE '!B4</f>
        <v>Assistente Administrativo</v>
      </c>
      <c r="C9" s="115" t="str">
        <f>'[1]5'!E$3</f>
        <v>Curitiba</v>
      </c>
      <c r="D9" s="116">
        <f>'ASSIST.Adm  - SEDE '!C10</f>
        <v>0</v>
      </c>
      <c r="E9" s="117">
        <v>20</v>
      </c>
      <c r="F9" s="118">
        <f>'ASSIST.Adm  - SEDE '!C136</f>
        <v>0</v>
      </c>
      <c r="G9" s="119">
        <f t="shared" si="0"/>
        <v>0</v>
      </c>
      <c r="H9" s="119">
        <f t="shared" si="1"/>
        <v>0</v>
      </c>
    </row>
    <row r="10" spans="1:8" ht="18" customHeight="1" x14ac:dyDescent="0.25">
      <c r="A10" s="108">
        <v>5</v>
      </c>
      <c r="B10" s="114" t="str">
        <f>'AUX.Adm - RELON'!B4</f>
        <v>Auxiliar Administrativo</v>
      </c>
      <c r="C10" s="115" t="str">
        <f>'[1]6'!E$3</f>
        <v>Londrina</v>
      </c>
      <c r="D10" s="116">
        <f>'AUX.Adm - RELON'!C10</f>
        <v>0</v>
      </c>
      <c r="E10" s="117">
        <v>1</v>
      </c>
      <c r="F10" s="118">
        <f>'AUX.Adm - RELON'!C136</f>
        <v>0</v>
      </c>
      <c r="G10" s="119">
        <f t="shared" si="0"/>
        <v>0</v>
      </c>
      <c r="H10" s="119">
        <f t="shared" si="1"/>
        <v>0</v>
      </c>
    </row>
    <row r="11" spans="1:8" ht="18" customHeight="1" x14ac:dyDescent="0.25">
      <c r="A11" s="108">
        <v>6</v>
      </c>
      <c r="B11" s="114" t="str">
        <f>'ASSIST.Adm - RELON'!B4</f>
        <v>Assistente Administrativo</v>
      </c>
      <c r="C11" s="115" t="str">
        <f>'[1]7'!E$3</f>
        <v>Londrina</v>
      </c>
      <c r="D11" s="116">
        <f>'ASSIST.Adm - RELON'!C10</f>
        <v>0</v>
      </c>
      <c r="E11" s="117">
        <v>1</v>
      </c>
      <c r="F11" s="118">
        <f>'ASSIST.Adm - RELON'!C136</f>
        <v>0</v>
      </c>
      <c r="G11" s="119">
        <f t="shared" si="0"/>
        <v>0</v>
      </c>
      <c r="H11" s="119">
        <f t="shared" si="1"/>
        <v>0</v>
      </c>
    </row>
    <row r="12" spans="1:8" ht="18" customHeight="1" x14ac:dyDescent="0.25">
      <c r="A12" s="108">
        <v>7</v>
      </c>
      <c r="B12" s="114" t="str">
        <f>'ASSIST.Adm - RECAS'!B4</f>
        <v>Assistente Administrativo</v>
      </c>
      <c r="C12" s="115" t="str">
        <f>'[1]8'!E$3</f>
        <v>Cascavel</v>
      </c>
      <c r="D12" s="116">
        <f>'ASSIST.Adm - RECAS'!C10</f>
        <v>0</v>
      </c>
      <c r="E12" s="117">
        <v>2</v>
      </c>
      <c r="F12" s="118">
        <f>'ASSIST.Adm - RECAS'!C136</f>
        <v>0</v>
      </c>
      <c r="G12" s="119">
        <f t="shared" si="0"/>
        <v>0</v>
      </c>
      <c r="H12" s="119">
        <f t="shared" si="1"/>
        <v>0</v>
      </c>
    </row>
    <row r="13" spans="1:8" ht="18" customHeight="1" x14ac:dyDescent="0.25">
      <c r="A13" s="108">
        <v>8</v>
      </c>
      <c r="B13" s="114" t="str">
        <f>'ASSIST.Adm - REMAR'!B4</f>
        <v>Assistente Administrativo</v>
      </c>
      <c r="C13" s="115" t="str">
        <f>'[1]10'!E$3</f>
        <v>Maringá</v>
      </c>
      <c r="D13" s="116">
        <f>'ASSIST.Adm - REMAR'!C10</f>
        <v>0</v>
      </c>
      <c r="E13" s="117">
        <v>1</v>
      </c>
      <c r="F13" s="118">
        <f>'ASSIST.Adm - REMAR'!C136</f>
        <v>0</v>
      </c>
      <c r="G13" s="119">
        <f t="shared" si="0"/>
        <v>0</v>
      </c>
      <c r="H13" s="119">
        <f t="shared" si="1"/>
        <v>0</v>
      </c>
    </row>
    <row r="14" spans="1:8" ht="18" customHeight="1" x14ac:dyDescent="0.25">
      <c r="A14" s="185" t="s">
        <v>159</v>
      </c>
      <c r="B14" s="185"/>
      <c r="C14" s="185"/>
      <c r="D14" s="120"/>
      <c r="E14" s="121">
        <f>SUM(E6:E13)</f>
        <v>49</v>
      </c>
      <c r="F14" s="122">
        <f>SUM(F6:F13)</f>
        <v>0</v>
      </c>
      <c r="G14" s="122">
        <f>SUM(G6:G13)</f>
        <v>0</v>
      </c>
      <c r="H14" s="122">
        <f>SUM(H6:H13)</f>
        <v>0</v>
      </c>
    </row>
    <row r="16" spans="1:8" ht="19.5" x14ac:dyDescent="0.3">
      <c r="G16" s="123"/>
    </row>
    <row r="17" spans="1:8" x14ac:dyDescent="0.25">
      <c r="A17" s="186" t="s">
        <v>160</v>
      </c>
      <c r="B17" s="186"/>
      <c r="C17" s="186"/>
      <c r="D17" s="186"/>
      <c r="E17" s="186"/>
      <c r="F17" s="186"/>
      <c r="G17" s="186"/>
      <c r="H17" s="186"/>
    </row>
  </sheetData>
  <mergeCells count="10">
    <mergeCell ref="A14:C14"/>
    <mergeCell ref="A17:H17"/>
    <mergeCell ref="A1:H2"/>
    <mergeCell ref="A3:B5"/>
    <mergeCell ref="C3:C5"/>
    <mergeCell ref="D3:D5"/>
    <mergeCell ref="E3:E5"/>
    <mergeCell ref="F3:F5"/>
    <mergeCell ref="G3:H3"/>
    <mergeCell ref="G4:H4"/>
  </mergeCells>
  <pageMargins left="0.51180555555555596" right="0.51180555555555596" top="0.78749999999999998" bottom="0.78749999999999998" header="0.511811023622047" footer="0.511811023622047"/>
  <pageSetup paperSize="9" scale="7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view="pageBreakPreview" zoomScale="115" zoomScaleNormal="40" zoomScaleSheetLayoutView="115" workbookViewId="0">
      <selection activeCell="A110" sqref="A110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5.710937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161</v>
      </c>
      <c r="C4" s="2"/>
      <c r="D4" s="2"/>
    </row>
    <row r="5" spans="1:4" x14ac:dyDescent="0.25">
      <c r="A5" s="5" t="s">
        <v>5</v>
      </c>
      <c r="B5" s="6" t="s">
        <v>162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19" spans="1:4" x14ac:dyDescent="0.25">
      <c r="A19" s="157" t="s">
        <v>26</v>
      </c>
      <c r="B19" s="157"/>
      <c r="C19" s="157"/>
    </row>
    <row r="20" spans="1:4" x14ac:dyDescent="0.25">
      <c r="A20" s="26"/>
    </row>
    <row r="21" spans="1:4" x14ac:dyDescent="0.25">
      <c r="A21" s="164" t="s">
        <v>27</v>
      </c>
      <c r="B21" s="164"/>
      <c r="C21" s="164"/>
    </row>
    <row r="23" spans="1:4" x14ac:dyDescent="0.25">
      <c r="A23" s="24" t="s">
        <v>28</v>
      </c>
      <c r="B23" s="9" t="s">
        <v>29</v>
      </c>
      <c r="C23" s="9" t="s">
        <v>30</v>
      </c>
      <c r="D23" s="9" t="s">
        <v>10</v>
      </c>
    </row>
    <row r="24" spans="1:4" ht="16.5" customHeight="1" thickBot="1" x14ac:dyDescent="0.3">
      <c r="A24" s="14" t="s">
        <v>12</v>
      </c>
      <c r="B24" s="153" t="s">
        <v>32</v>
      </c>
      <c r="C24" s="155">
        <v>8.3299999999999999E-2</v>
      </c>
      <c r="D24" s="19">
        <f>C17*C24</f>
        <v>0</v>
      </c>
    </row>
    <row r="25" spans="1:4" ht="16.5" customHeight="1" thickBot="1" x14ac:dyDescent="0.3">
      <c r="A25" s="14" t="s">
        <v>15</v>
      </c>
      <c r="B25" s="154" t="s">
        <v>172</v>
      </c>
      <c r="C25" s="156">
        <v>2.7799999999999998E-2</v>
      </c>
      <c r="D25" s="19">
        <f>C17*C25</f>
        <v>0</v>
      </c>
    </row>
    <row r="26" spans="1:4" ht="15.75" customHeight="1" thickBot="1" x14ac:dyDescent="0.3">
      <c r="A26" s="159" t="s">
        <v>25</v>
      </c>
      <c r="B26" s="192"/>
      <c r="C26" s="52">
        <f>C25+C24</f>
        <v>0.1111</v>
      </c>
      <c r="D26" s="19">
        <f>SUM(D24:D25)</f>
        <v>0</v>
      </c>
    </row>
    <row r="28" spans="1:4" ht="30" customHeight="1" x14ac:dyDescent="0.25">
      <c r="A28" s="165" t="s">
        <v>36</v>
      </c>
      <c r="B28" s="165"/>
      <c r="C28" s="165"/>
      <c r="D28" s="165"/>
    </row>
    <row r="30" spans="1:4" x14ac:dyDescent="0.25">
      <c r="A30" s="24" t="s">
        <v>37</v>
      </c>
      <c r="B30" s="9" t="s">
        <v>38</v>
      </c>
      <c r="C30" s="9" t="s">
        <v>39</v>
      </c>
      <c r="D30" s="9" t="s">
        <v>10</v>
      </c>
    </row>
    <row r="31" spans="1:4" x14ac:dyDescent="0.25">
      <c r="A31" s="14" t="s">
        <v>12</v>
      </c>
      <c r="B31" s="15" t="s">
        <v>40</v>
      </c>
      <c r="C31" s="27">
        <v>0.2</v>
      </c>
      <c r="D31" s="19">
        <f t="shared" ref="D31:D38" si="0">($C$17+$D$26)*C31</f>
        <v>0</v>
      </c>
    </row>
    <row r="32" spans="1:4" x14ac:dyDescent="0.25">
      <c r="A32" s="14" t="s">
        <v>15</v>
      </c>
      <c r="B32" s="15" t="s">
        <v>42</v>
      </c>
      <c r="C32" s="27">
        <v>2.5000000000000001E-2</v>
      </c>
      <c r="D32" s="19">
        <f t="shared" si="0"/>
        <v>0</v>
      </c>
    </row>
    <row r="33" spans="1:5" x14ac:dyDescent="0.25">
      <c r="A33" s="14" t="s">
        <v>17</v>
      </c>
      <c r="B33" s="15" t="s">
        <v>44</v>
      </c>
      <c r="C33" s="124"/>
      <c r="D33" s="19">
        <f t="shared" si="0"/>
        <v>0</v>
      </c>
    </row>
    <row r="34" spans="1:5" x14ac:dyDescent="0.25">
      <c r="A34" s="14" t="s">
        <v>19</v>
      </c>
      <c r="B34" s="15" t="s">
        <v>47</v>
      </c>
      <c r="C34" s="27">
        <v>1.4999999999999999E-2</v>
      </c>
      <c r="D34" s="19">
        <f t="shared" si="0"/>
        <v>0</v>
      </c>
    </row>
    <row r="35" spans="1:5" x14ac:dyDescent="0.25">
      <c r="A35" s="14" t="s">
        <v>21</v>
      </c>
      <c r="B35" s="15" t="s">
        <v>48</v>
      </c>
      <c r="C35" s="27">
        <v>0.01</v>
      </c>
      <c r="D35" s="19">
        <f t="shared" si="0"/>
        <v>0</v>
      </c>
    </row>
    <row r="36" spans="1:5" x14ac:dyDescent="0.25">
      <c r="A36" s="14" t="s">
        <v>49</v>
      </c>
      <c r="B36" s="15" t="s">
        <v>50</v>
      </c>
      <c r="C36" s="27">
        <v>6.0000000000000001E-3</v>
      </c>
      <c r="D36" s="19">
        <f t="shared" si="0"/>
        <v>0</v>
      </c>
    </row>
    <row r="37" spans="1:5" x14ac:dyDescent="0.25">
      <c r="A37" s="14" t="s">
        <v>23</v>
      </c>
      <c r="B37" s="15" t="s">
        <v>51</v>
      </c>
      <c r="C37" s="27">
        <v>2E-3</v>
      </c>
      <c r="D37" s="19">
        <f t="shared" si="0"/>
        <v>0</v>
      </c>
    </row>
    <row r="38" spans="1:5" ht="16.5" thickBot="1" x14ac:dyDescent="0.3">
      <c r="A38" s="14" t="s">
        <v>52</v>
      </c>
      <c r="B38" s="15" t="s">
        <v>53</v>
      </c>
      <c r="C38" s="27">
        <v>0.08</v>
      </c>
      <c r="D38" s="19">
        <f t="shared" si="0"/>
        <v>0</v>
      </c>
    </row>
    <row r="39" spans="1:5" ht="15.75" customHeight="1" thickBot="1" x14ac:dyDescent="0.3">
      <c r="A39" s="158" t="s">
        <v>55</v>
      </c>
      <c r="B39" s="158"/>
      <c r="C39" s="27">
        <f>SUM(C31:C38)</f>
        <v>0.33800000000000002</v>
      </c>
      <c r="D39" s="19">
        <f>SUM(D31:D38)</f>
        <v>0</v>
      </c>
    </row>
    <row r="41" spans="1:5" x14ac:dyDescent="0.25">
      <c r="A41" s="164" t="s">
        <v>56</v>
      </c>
      <c r="B41" s="164"/>
      <c r="C41" s="164"/>
    </row>
    <row r="43" spans="1:5" x14ac:dyDescent="0.25">
      <c r="A43" s="24" t="s">
        <v>57</v>
      </c>
      <c r="B43" s="9" t="s">
        <v>58</v>
      </c>
      <c r="C43" s="36"/>
      <c r="D43" s="9" t="s">
        <v>30</v>
      </c>
      <c r="E43" s="9" t="s">
        <v>10</v>
      </c>
    </row>
    <row r="44" spans="1:5" x14ac:dyDescent="0.25">
      <c r="A44" s="14" t="s">
        <v>12</v>
      </c>
      <c r="B44" s="39" t="s">
        <v>60</v>
      </c>
      <c r="C44" s="125"/>
      <c r="D44" s="27">
        <v>0.06</v>
      </c>
      <c r="E44" s="126">
        <f>(C10*D44)-(22*2*C44)</f>
        <v>0</v>
      </c>
    </row>
    <row r="45" spans="1:5" x14ac:dyDescent="0.25">
      <c r="A45" s="14" t="s">
        <v>15</v>
      </c>
      <c r="B45" s="15" t="s">
        <v>173</v>
      </c>
      <c r="C45" s="127"/>
      <c r="D45" s="27">
        <v>0.2</v>
      </c>
      <c r="E45" s="43">
        <f>C45-(C45*D45)</f>
        <v>0</v>
      </c>
    </row>
    <row r="46" spans="1:5" ht="15.75" customHeight="1" x14ac:dyDescent="0.25">
      <c r="A46" s="158" t="s">
        <v>25</v>
      </c>
      <c r="B46" s="158"/>
      <c r="C46" s="44"/>
      <c r="D46" s="27">
        <f>SUM(D44:D45)</f>
        <v>0.26</v>
      </c>
      <c r="E46" s="45">
        <f>SUM(E44:E45)</f>
        <v>0</v>
      </c>
    </row>
    <row r="48" spans="1:5" x14ac:dyDescent="0.25">
      <c r="A48" s="164" t="s">
        <v>62</v>
      </c>
      <c r="B48" s="164"/>
      <c r="C48" s="164"/>
    </row>
    <row r="50" spans="1:4" x14ac:dyDescent="0.25">
      <c r="A50" s="8">
        <v>2</v>
      </c>
      <c r="B50" s="9" t="s">
        <v>63</v>
      </c>
      <c r="C50" s="9" t="s">
        <v>10</v>
      </c>
    </row>
    <row r="51" spans="1:4" x14ac:dyDescent="0.25">
      <c r="A51" s="14" t="s">
        <v>28</v>
      </c>
      <c r="B51" s="15" t="s">
        <v>29</v>
      </c>
      <c r="C51" s="19">
        <f>D26</f>
        <v>0</v>
      </c>
    </row>
    <row r="52" spans="1:4" x14ac:dyDescent="0.25">
      <c r="A52" s="14" t="s">
        <v>37</v>
      </c>
      <c r="B52" s="15" t="s">
        <v>38</v>
      </c>
      <c r="C52" s="19">
        <f>D39</f>
        <v>0</v>
      </c>
    </row>
    <row r="53" spans="1:4" x14ac:dyDescent="0.25">
      <c r="A53" s="14" t="s">
        <v>57</v>
      </c>
      <c r="B53" s="15" t="s">
        <v>58</v>
      </c>
      <c r="C53" s="19">
        <f>E46</f>
        <v>0</v>
      </c>
    </row>
    <row r="54" spans="1:4" ht="15.75" customHeight="1" x14ac:dyDescent="0.25">
      <c r="A54" s="158" t="s">
        <v>25</v>
      </c>
      <c r="B54" s="158"/>
      <c r="C54" s="25">
        <f>SUM(C51:C53)</f>
        <v>0</v>
      </c>
    </row>
    <row r="55" spans="1:4" x14ac:dyDescent="0.25">
      <c r="A55" s="48"/>
    </row>
    <row r="56" spans="1:4" x14ac:dyDescent="0.25">
      <c r="A56" s="157" t="s">
        <v>64</v>
      </c>
      <c r="B56" s="157"/>
      <c r="C56" s="157"/>
    </row>
    <row r="58" spans="1:4" x14ac:dyDescent="0.25">
      <c r="A58" s="8">
        <v>3</v>
      </c>
      <c r="B58" s="9" t="s">
        <v>65</v>
      </c>
      <c r="C58" s="9" t="s">
        <v>39</v>
      </c>
      <c r="D58" s="9" t="s">
        <v>10</v>
      </c>
    </row>
    <row r="59" spans="1:4" x14ac:dyDescent="0.25">
      <c r="A59" s="14" t="s">
        <v>12</v>
      </c>
      <c r="B59" s="51" t="s">
        <v>66</v>
      </c>
      <c r="C59" s="52">
        <v>4.1999999999999997E-3</v>
      </c>
      <c r="D59" s="19">
        <f t="shared" ref="D59:D64" si="1">$C$17*C59</f>
        <v>0</v>
      </c>
    </row>
    <row r="60" spans="1:4" x14ac:dyDescent="0.25">
      <c r="A60" s="14" t="s">
        <v>15</v>
      </c>
      <c r="B60" s="51" t="s">
        <v>68</v>
      </c>
      <c r="C60" s="52">
        <v>2.9999999999999997E-4</v>
      </c>
      <c r="D60" s="19">
        <f t="shared" si="1"/>
        <v>0</v>
      </c>
    </row>
    <row r="61" spans="1:4" x14ac:dyDescent="0.25">
      <c r="A61" s="14" t="s">
        <v>17</v>
      </c>
      <c r="B61" s="152" t="s">
        <v>70</v>
      </c>
      <c r="C61" s="52">
        <v>3.44E-2</v>
      </c>
      <c r="D61" s="19">
        <f t="shared" si="1"/>
        <v>0</v>
      </c>
    </row>
    <row r="62" spans="1:4" x14ac:dyDescent="0.25">
      <c r="A62" s="14" t="s">
        <v>19</v>
      </c>
      <c r="B62" s="51" t="s">
        <v>72</v>
      </c>
      <c r="C62" s="52">
        <v>1.9400000000000001E-2</v>
      </c>
      <c r="D62" s="19">
        <f t="shared" si="1"/>
        <v>0</v>
      </c>
    </row>
    <row r="63" spans="1:4" x14ac:dyDescent="0.25">
      <c r="A63" s="14" t="s">
        <v>21</v>
      </c>
      <c r="B63" s="51" t="s">
        <v>74</v>
      </c>
      <c r="C63" s="53">
        <v>7.1999999999999998E-3</v>
      </c>
      <c r="D63" s="19">
        <f t="shared" si="1"/>
        <v>0</v>
      </c>
    </row>
    <row r="64" spans="1:4" x14ac:dyDescent="0.25">
      <c r="A64" s="14" t="s">
        <v>49</v>
      </c>
      <c r="B64" s="152" t="s">
        <v>76</v>
      </c>
      <c r="C64" s="53">
        <v>6.2E-4</v>
      </c>
      <c r="D64" s="19">
        <f t="shared" si="1"/>
        <v>0</v>
      </c>
    </row>
    <row r="65" spans="1:4" ht="15.75" customHeight="1" thickBot="1" x14ac:dyDescent="0.3">
      <c r="A65" s="158" t="s">
        <v>25</v>
      </c>
      <c r="B65" s="158"/>
      <c r="C65" s="52">
        <f>SUM(C59:C64)</f>
        <v>6.6119999999999998E-2</v>
      </c>
      <c r="D65" s="25">
        <f>SUM(D59:D64)</f>
        <v>0</v>
      </c>
    </row>
    <row r="66" spans="1:4" ht="23.25" hidden="1" x14ac:dyDescent="0.25">
      <c r="B66" s="54" t="s">
        <v>77</v>
      </c>
    </row>
    <row r="68" spans="1:4" x14ac:dyDescent="0.25">
      <c r="A68" s="157" t="s">
        <v>78</v>
      </c>
      <c r="B68" s="157"/>
      <c r="C68" s="157"/>
    </row>
    <row r="69" spans="1:4" x14ac:dyDescent="0.25">
      <c r="A69" s="164" t="s">
        <v>79</v>
      </c>
      <c r="B69" s="164"/>
      <c r="C69" s="164"/>
    </row>
    <row r="70" spans="1:4" x14ac:dyDescent="0.25">
      <c r="A70" s="26"/>
    </row>
    <row r="71" spans="1:4" x14ac:dyDescent="0.25">
      <c r="A71" s="24" t="s">
        <v>80</v>
      </c>
      <c r="B71" s="9" t="s">
        <v>81</v>
      </c>
      <c r="C71" s="9" t="s">
        <v>39</v>
      </c>
      <c r="D71" s="9" t="s">
        <v>10</v>
      </c>
    </row>
    <row r="72" spans="1:4" x14ac:dyDescent="0.25">
      <c r="A72" s="14" t="s">
        <v>12</v>
      </c>
      <c r="B72" s="15" t="s">
        <v>82</v>
      </c>
      <c r="C72" s="52">
        <v>0</v>
      </c>
      <c r="D72" s="19">
        <f t="shared" ref="D72:D77" si="2">$C$17*C72</f>
        <v>0</v>
      </c>
    </row>
    <row r="73" spans="1:4" x14ac:dyDescent="0.25">
      <c r="A73" s="14" t="s">
        <v>15</v>
      </c>
      <c r="B73" s="15" t="s">
        <v>84</v>
      </c>
      <c r="C73" s="52">
        <v>2.8E-3</v>
      </c>
      <c r="D73" s="19">
        <f t="shared" si="2"/>
        <v>0</v>
      </c>
    </row>
    <row r="74" spans="1:4" x14ac:dyDescent="0.25">
      <c r="A74" s="14" t="s">
        <v>17</v>
      </c>
      <c r="B74" s="15" t="s">
        <v>86</v>
      </c>
      <c r="C74" s="52">
        <v>2.0000000000000001E-4</v>
      </c>
      <c r="D74" s="19">
        <f t="shared" si="2"/>
        <v>0</v>
      </c>
    </row>
    <row r="75" spans="1:4" x14ac:dyDescent="0.25">
      <c r="A75" s="14" t="s">
        <v>19</v>
      </c>
      <c r="B75" s="15" t="s">
        <v>88</v>
      </c>
      <c r="C75" s="52">
        <v>6.9999999999999999E-4</v>
      </c>
      <c r="D75" s="19">
        <f t="shared" si="2"/>
        <v>0</v>
      </c>
    </row>
    <row r="76" spans="1:4" x14ac:dyDescent="0.25">
      <c r="A76" s="14" t="s">
        <v>21</v>
      </c>
      <c r="B76" s="15" t="s">
        <v>90</v>
      </c>
      <c r="C76" s="52">
        <v>2.8999999999999998E-3</v>
      </c>
      <c r="D76" s="19">
        <f t="shared" si="2"/>
        <v>0</v>
      </c>
    </row>
    <row r="77" spans="1:4" ht="16.5" thickBot="1" x14ac:dyDescent="0.3">
      <c r="A77" s="14" t="s">
        <v>49</v>
      </c>
      <c r="B77" s="15" t="s">
        <v>92</v>
      </c>
      <c r="C77" s="52">
        <v>1.3899999999999999E-2</v>
      </c>
      <c r="D77" s="19">
        <f t="shared" si="2"/>
        <v>0</v>
      </c>
    </row>
    <row r="78" spans="1:4" ht="15.75" customHeight="1" thickBot="1" x14ac:dyDescent="0.3">
      <c r="A78" s="158" t="s">
        <v>55</v>
      </c>
      <c r="B78" s="158"/>
      <c r="C78" s="52">
        <f>SUM(C72:C77)</f>
        <v>2.0499999999999997E-2</v>
      </c>
      <c r="D78" s="19">
        <f>SUM(D72:D77)</f>
        <v>0</v>
      </c>
    </row>
    <row r="80" spans="1:4" x14ac:dyDescent="0.25">
      <c r="A80" s="164" t="s">
        <v>94</v>
      </c>
      <c r="B80" s="164"/>
      <c r="C80" s="164"/>
    </row>
    <row r="81" spans="1:4" x14ac:dyDescent="0.25">
      <c r="A81" s="26"/>
    </row>
    <row r="82" spans="1:4" x14ac:dyDescent="0.25">
      <c r="A82" s="24" t="s">
        <v>95</v>
      </c>
      <c r="B82" s="9" t="s">
        <v>96</v>
      </c>
      <c r="C82" s="9" t="s">
        <v>10</v>
      </c>
    </row>
    <row r="83" spans="1:4" x14ac:dyDescent="0.25">
      <c r="A83" s="14" t="s">
        <v>12</v>
      </c>
      <c r="B83" s="15" t="s">
        <v>97</v>
      </c>
      <c r="C83" s="19">
        <v>0</v>
      </c>
    </row>
    <row r="84" spans="1:4" ht="15.75" customHeight="1" x14ac:dyDescent="0.25">
      <c r="A84" s="158" t="s">
        <v>25</v>
      </c>
      <c r="B84" s="158"/>
      <c r="C84" s="19">
        <f>C83</f>
        <v>0</v>
      </c>
    </row>
    <row r="86" spans="1:4" x14ac:dyDescent="0.25">
      <c r="A86" s="164" t="s">
        <v>98</v>
      </c>
      <c r="B86" s="164"/>
      <c r="C86" s="164"/>
    </row>
    <row r="87" spans="1:4" x14ac:dyDescent="0.25">
      <c r="A87" s="26"/>
    </row>
    <row r="88" spans="1:4" x14ac:dyDescent="0.25">
      <c r="A88" s="8">
        <v>4</v>
      </c>
      <c r="B88" s="9" t="s">
        <v>99</v>
      </c>
      <c r="C88" s="9" t="s">
        <v>39</v>
      </c>
      <c r="D88" s="9" t="s">
        <v>10</v>
      </c>
    </row>
    <row r="89" spans="1:4" x14ac:dyDescent="0.25">
      <c r="A89" s="14" t="s">
        <v>80</v>
      </c>
      <c r="B89" s="15" t="s">
        <v>81</v>
      </c>
      <c r="C89" s="27"/>
      <c r="D89" s="19">
        <f>D78</f>
        <v>0</v>
      </c>
    </row>
    <row r="90" spans="1:4" x14ac:dyDescent="0.25">
      <c r="A90" s="14" t="s">
        <v>95</v>
      </c>
      <c r="B90" s="15" t="s">
        <v>96</v>
      </c>
      <c r="C90" s="56"/>
      <c r="D90" s="19">
        <f>C90</f>
        <v>0</v>
      </c>
    </row>
    <row r="91" spans="1:4" ht="15.75" customHeight="1" x14ac:dyDescent="0.25">
      <c r="A91" s="158" t="s">
        <v>25</v>
      </c>
      <c r="B91" s="158"/>
      <c r="C91" s="56"/>
      <c r="D91" s="25">
        <f>SUM(D89:D90)</f>
        <v>0</v>
      </c>
    </row>
    <row r="93" spans="1:4" x14ac:dyDescent="0.25">
      <c r="A93" s="157" t="s">
        <v>100</v>
      </c>
      <c r="B93" s="157"/>
      <c r="C93" s="157"/>
    </row>
    <row r="95" spans="1:4" x14ac:dyDescent="0.25">
      <c r="A95" s="8">
        <v>5</v>
      </c>
      <c r="B95" s="57" t="s">
        <v>101</v>
      </c>
      <c r="C95" s="9" t="s">
        <v>10</v>
      </c>
    </row>
    <row r="96" spans="1:4" x14ac:dyDescent="0.25">
      <c r="A96" s="14" t="s">
        <v>12</v>
      </c>
      <c r="B96" s="15" t="s">
        <v>163</v>
      </c>
      <c r="C96" s="19">
        <v>0</v>
      </c>
    </row>
    <row r="97" spans="1:5" x14ac:dyDescent="0.25">
      <c r="A97" s="14" t="s">
        <v>15</v>
      </c>
      <c r="B97" s="15" t="s">
        <v>105</v>
      </c>
      <c r="C97" s="19">
        <v>0</v>
      </c>
    </row>
    <row r="98" spans="1:5" x14ac:dyDescent="0.25">
      <c r="A98" s="14" t="s">
        <v>17</v>
      </c>
      <c r="B98" s="15" t="s">
        <v>107</v>
      </c>
      <c r="C98" s="58">
        <v>0</v>
      </c>
    </row>
    <row r="99" spans="1:5" x14ac:dyDescent="0.25">
      <c r="A99" s="14" t="s">
        <v>19</v>
      </c>
      <c r="B99" s="15" t="s">
        <v>24</v>
      </c>
      <c r="C99" s="58">
        <v>0</v>
      </c>
    </row>
    <row r="100" spans="1:5" ht="15.75" customHeight="1" x14ac:dyDescent="0.25">
      <c r="A100" s="158" t="s">
        <v>55</v>
      </c>
      <c r="B100" s="158"/>
      <c r="C100" s="25">
        <f>C96</f>
        <v>0</v>
      </c>
    </row>
    <row r="102" spans="1:5" x14ac:dyDescent="0.25">
      <c r="A102" s="157" t="s">
        <v>108</v>
      </c>
      <c r="B102" s="157"/>
      <c r="C102" s="157"/>
    </row>
    <row r="104" spans="1:5" x14ac:dyDescent="0.25">
      <c r="A104" s="8">
        <v>6</v>
      </c>
      <c r="B104" s="57" t="s">
        <v>109</v>
      </c>
      <c r="C104" s="9" t="s">
        <v>39</v>
      </c>
      <c r="D104" s="9" t="s">
        <v>10</v>
      </c>
    </row>
    <row r="105" spans="1:5" x14ac:dyDescent="0.25">
      <c r="A105" s="14" t="s">
        <v>12</v>
      </c>
      <c r="B105" s="15" t="s">
        <v>111</v>
      </c>
      <c r="C105" s="128"/>
      <c r="D105" s="129">
        <f>$C$121*C105</f>
        <v>0</v>
      </c>
      <c r="E105" s="130"/>
    </row>
    <row r="106" spans="1:5" x14ac:dyDescent="0.25">
      <c r="A106" s="14" t="s">
        <v>15</v>
      </c>
      <c r="B106" s="15" t="s">
        <v>112</v>
      </c>
      <c r="C106" s="27"/>
      <c r="D106" s="19">
        <f>$C$121*C106</f>
        <v>0</v>
      </c>
      <c r="E106" s="71"/>
    </row>
    <row r="107" spans="1:5" x14ac:dyDescent="0.25">
      <c r="A107" s="14" t="s">
        <v>17</v>
      </c>
      <c r="B107" s="15" t="s">
        <v>113</v>
      </c>
      <c r="C107" s="131">
        <f>C108+C109+C110</f>
        <v>9.2499999999999999E-2</v>
      </c>
      <c r="D107" s="132">
        <f>(D106+D105+C100+D91+D65+C54+C17)/(1-C107)</f>
        <v>0</v>
      </c>
    </row>
    <row r="108" spans="1:5" x14ac:dyDescent="0.25">
      <c r="A108" s="14"/>
      <c r="B108" s="133" t="s">
        <v>164</v>
      </c>
      <c r="C108" s="134">
        <v>1.6500000000000001E-2</v>
      </c>
      <c r="D108" s="135">
        <f>C108*D107</f>
        <v>0</v>
      </c>
    </row>
    <row r="109" spans="1:5" x14ac:dyDescent="0.25">
      <c r="A109" s="14"/>
      <c r="B109" s="133" t="s">
        <v>165</v>
      </c>
      <c r="C109" s="134">
        <v>7.5999999999999998E-2</v>
      </c>
      <c r="D109" s="61">
        <f>C109*D107</f>
        <v>0</v>
      </c>
    </row>
    <row r="110" spans="1:5" ht="16.5" thickBot="1" x14ac:dyDescent="0.3">
      <c r="A110" s="136"/>
      <c r="B110" s="15" t="s">
        <v>179</v>
      </c>
      <c r="C110" s="137"/>
      <c r="D110" s="138">
        <f>C110*D107</f>
        <v>0</v>
      </c>
    </row>
    <row r="111" spans="1:5" ht="15.75" customHeight="1" thickBot="1" x14ac:dyDescent="0.3">
      <c r="A111" s="158" t="s">
        <v>55</v>
      </c>
      <c r="B111" s="158"/>
      <c r="C111" s="27"/>
      <c r="D111" s="25">
        <f>D110+D109+D108+D106+D105</f>
        <v>0</v>
      </c>
    </row>
    <row r="113" spans="1:5" x14ac:dyDescent="0.25">
      <c r="A113" s="157" t="s">
        <v>116</v>
      </c>
      <c r="B113" s="157"/>
      <c r="C113" s="157"/>
    </row>
    <row r="115" spans="1:5" x14ac:dyDescent="0.25">
      <c r="A115" s="8"/>
      <c r="B115" s="9" t="s">
        <v>117</v>
      </c>
      <c r="C115" s="9" t="s">
        <v>10</v>
      </c>
    </row>
    <row r="116" spans="1:5" x14ac:dyDescent="0.25">
      <c r="A116" s="64" t="s">
        <v>12</v>
      </c>
      <c r="B116" s="15" t="s">
        <v>8</v>
      </c>
      <c r="C116" s="65">
        <f>C17</f>
        <v>0</v>
      </c>
    </row>
    <row r="117" spans="1:5" x14ac:dyDescent="0.25">
      <c r="A117" s="64" t="s">
        <v>15</v>
      </c>
      <c r="B117" s="15" t="s">
        <v>26</v>
      </c>
      <c r="C117" s="140">
        <f>C54</f>
        <v>0</v>
      </c>
      <c r="D117" s="141"/>
    </row>
    <row r="118" spans="1:5" x14ac:dyDescent="0.25">
      <c r="A118" s="64" t="s">
        <v>17</v>
      </c>
      <c r="B118" s="15" t="s">
        <v>64</v>
      </c>
      <c r="C118" s="65">
        <f>D65</f>
        <v>0</v>
      </c>
      <c r="D118" s="142"/>
    </row>
    <row r="119" spans="1:5" x14ac:dyDescent="0.25">
      <c r="A119" s="64" t="s">
        <v>19</v>
      </c>
      <c r="B119" s="15" t="s">
        <v>78</v>
      </c>
      <c r="C119" s="65">
        <f>D91</f>
        <v>0</v>
      </c>
      <c r="D119" s="142"/>
    </row>
    <row r="120" spans="1:5" x14ac:dyDescent="0.25">
      <c r="A120" s="64" t="s">
        <v>21</v>
      </c>
      <c r="B120" s="15" t="s">
        <v>100</v>
      </c>
      <c r="C120" s="65">
        <f>C100</f>
        <v>0</v>
      </c>
      <c r="D120" s="142"/>
    </row>
    <row r="121" spans="1:5" ht="15.75" customHeight="1" x14ac:dyDescent="0.25">
      <c r="A121" s="158" t="s">
        <v>118</v>
      </c>
      <c r="B121" s="158"/>
      <c r="C121" s="66">
        <f>SUM(C116:C120)</f>
        <v>0</v>
      </c>
      <c r="D121" s="141"/>
    </row>
    <row r="122" spans="1:5" x14ac:dyDescent="0.25">
      <c r="A122" s="67" t="s">
        <v>49</v>
      </c>
      <c r="B122" s="68" t="s">
        <v>119</v>
      </c>
      <c r="C122" s="69">
        <f>D111</f>
        <v>0</v>
      </c>
      <c r="D122" s="141"/>
    </row>
    <row r="123" spans="1:5" ht="15.75" customHeight="1" x14ac:dyDescent="0.25">
      <c r="A123" s="159" t="s">
        <v>120</v>
      </c>
      <c r="B123" s="159"/>
      <c r="C123" s="70">
        <f>SUM(C116:C120,C122)</f>
        <v>0</v>
      </c>
      <c r="E123" s="71"/>
    </row>
    <row r="124" spans="1:5" ht="15.75" customHeight="1" x14ac:dyDescent="0.25">
      <c r="A124" s="160" t="s">
        <v>121</v>
      </c>
      <c r="B124" s="160"/>
      <c r="C124" s="72">
        <f>B6</f>
        <v>0</v>
      </c>
    </row>
    <row r="125" spans="1:5" x14ac:dyDescent="0.25">
      <c r="A125" s="161" t="s">
        <v>122</v>
      </c>
      <c r="B125" s="161"/>
      <c r="C125" s="73">
        <f>C123*C124</f>
        <v>0</v>
      </c>
    </row>
    <row r="128" spans="1:5" x14ac:dyDescent="0.25">
      <c r="C128" s="74"/>
    </row>
  </sheetData>
  <mergeCells count="32">
    <mergeCell ref="A1:D1"/>
    <mergeCell ref="A2:D2"/>
    <mergeCell ref="A3:D3"/>
    <mergeCell ref="A7:C7"/>
    <mergeCell ref="A17:B17"/>
    <mergeCell ref="A19:C19"/>
    <mergeCell ref="A21:C21"/>
    <mergeCell ref="A26:B26"/>
    <mergeCell ref="A28:D28"/>
    <mergeCell ref="A39:B39"/>
    <mergeCell ref="A41:C41"/>
    <mergeCell ref="A46:B46"/>
    <mergeCell ref="A48:C48"/>
    <mergeCell ref="A54:B54"/>
    <mergeCell ref="A56:C56"/>
    <mergeCell ref="A65:B65"/>
    <mergeCell ref="A68:C68"/>
    <mergeCell ref="A69:C69"/>
    <mergeCell ref="A78:B78"/>
    <mergeCell ref="A80:C80"/>
    <mergeCell ref="A84:B84"/>
    <mergeCell ref="A86:C86"/>
    <mergeCell ref="A91:B91"/>
    <mergeCell ref="A93:C93"/>
    <mergeCell ref="A100:B100"/>
    <mergeCell ref="A124:B124"/>
    <mergeCell ref="A125:B125"/>
    <mergeCell ref="A102:C102"/>
    <mergeCell ref="A111:B111"/>
    <mergeCell ref="A113:C113"/>
    <mergeCell ref="A121:B121"/>
    <mergeCell ref="A123:B123"/>
  </mergeCells>
  <pageMargins left="0.51180555555555596" right="0.51180555555555596" top="0.78749999999999998" bottom="0.78749999999999998" header="0.511811023622047" footer="0.511811023622047"/>
  <pageSetup paperSize="9" scale="73" fitToHeight="0" orientation="portrait" horizontalDpi="300" verticalDpi="300" r:id="rId1"/>
  <rowBreaks count="2" manualBreakCount="2">
    <brk id="55" max="16383" man="1"/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topLeftCell="A138" zoomScaleNormal="100" workbookViewId="0">
      <selection activeCell="A122" sqref="A122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166</v>
      </c>
      <c r="C4" s="2"/>
      <c r="D4" s="2"/>
    </row>
    <row r="5" spans="1:4" x14ac:dyDescent="0.25">
      <c r="A5" s="5" t="s">
        <v>5</v>
      </c>
      <c r="B5" s="6" t="s">
        <v>162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thickBot="1" x14ac:dyDescent="0.3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143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143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29">
        <f>(C10*D48)-(22*2*C48)</f>
        <v>0</v>
      </c>
    </row>
    <row r="49" spans="1:5" x14ac:dyDescent="0.25">
      <c r="A49" s="14" t="s">
        <v>15</v>
      </c>
      <c r="B49" s="15" t="s">
        <v>173</v>
      </c>
      <c r="C49" s="127"/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  <c r="D58" s="194"/>
    </row>
    <row r="59" spans="1:5" ht="15.75" customHeight="1" x14ac:dyDescent="0.25">
      <c r="A59" s="158" t="s">
        <v>25</v>
      </c>
      <c r="B59" s="158"/>
      <c r="C59" s="25">
        <f>SUM(C56:C58)</f>
        <v>0</v>
      </c>
      <c r="D59" s="194"/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3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C107</f>
        <v>0</v>
      </c>
    </row>
    <row r="114" spans="1:5" x14ac:dyDescent="0.25">
      <c r="A114" s="157" t="s">
        <v>108</v>
      </c>
      <c r="B114" s="157"/>
      <c r="C114" s="157"/>
    </row>
    <row r="115" spans="1:5" x14ac:dyDescent="0.25">
      <c r="D115" s="144"/>
    </row>
    <row r="116" spans="1:5" x14ac:dyDescent="0.25">
      <c r="A116" s="8">
        <v>6</v>
      </c>
      <c r="B116" s="57" t="s">
        <v>109</v>
      </c>
      <c r="C116" s="145" t="s">
        <v>39</v>
      </c>
      <c r="D116" s="24" t="s">
        <v>10</v>
      </c>
    </row>
    <row r="117" spans="1:5" x14ac:dyDescent="0.25">
      <c r="A117" s="14" t="s">
        <v>12</v>
      </c>
      <c r="B117" s="15" t="s">
        <v>111</v>
      </c>
      <c r="C117" s="146"/>
      <c r="D117" s="147">
        <f>$C$134*C117</f>
        <v>0</v>
      </c>
      <c r="E117" s="148"/>
    </row>
    <row r="118" spans="1:5" x14ac:dyDescent="0.25">
      <c r="A118" s="14" t="s">
        <v>15</v>
      </c>
      <c r="B118" s="15" t="s">
        <v>112</v>
      </c>
      <c r="C118" s="146"/>
      <c r="D118" s="147">
        <f>$C$134*C118</f>
        <v>0</v>
      </c>
      <c r="E118" s="148"/>
    </row>
    <row r="119" spans="1:5" x14ac:dyDescent="0.25">
      <c r="A119" s="14" t="s">
        <v>17</v>
      </c>
      <c r="B119" s="15" t="s">
        <v>113</v>
      </c>
      <c r="C119" s="149">
        <f>C120+C121+C122</f>
        <v>9.2499999999999999E-2</v>
      </c>
      <c r="D119" s="150">
        <f>(D118+D117+C111+D101+D71+C59+C17)/(1-C119)</f>
        <v>0</v>
      </c>
    </row>
    <row r="120" spans="1:5" x14ac:dyDescent="0.25">
      <c r="A120" s="14"/>
      <c r="B120" s="133" t="s">
        <v>164</v>
      </c>
      <c r="C120" s="134">
        <v>1.6500000000000001E-2</v>
      </c>
      <c r="D120" s="61">
        <f>C120*D119</f>
        <v>0</v>
      </c>
    </row>
    <row r="121" spans="1:5" x14ac:dyDescent="0.25">
      <c r="A121" s="14"/>
      <c r="B121" s="133" t="s">
        <v>165</v>
      </c>
      <c r="C121" s="134">
        <v>7.5999999999999998E-2</v>
      </c>
      <c r="D121" s="61">
        <f>C121*D119</f>
        <v>0</v>
      </c>
    </row>
    <row r="122" spans="1:5" ht="16.5" thickBot="1" x14ac:dyDescent="0.3">
      <c r="A122" s="136"/>
      <c r="B122" s="15" t="s">
        <v>179</v>
      </c>
      <c r="C122" s="137"/>
      <c r="D122" s="61">
        <f>C122*D119</f>
        <v>0</v>
      </c>
    </row>
    <row r="123" spans="1:5" ht="15.75" customHeight="1" thickBot="1" x14ac:dyDescent="0.3">
      <c r="A123" s="158" t="s">
        <v>55</v>
      </c>
      <c r="B123" s="158"/>
      <c r="C123" s="139"/>
      <c r="D123" s="25">
        <f>D122+D121+D120+D118+D117</f>
        <v>0</v>
      </c>
      <c r="E123" s="195"/>
    </row>
    <row r="126" spans="1:5" x14ac:dyDescent="0.25">
      <c r="A126" s="157" t="s">
        <v>116</v>
      </c>
      <c r="B126" s="157"/>
      <c r="C126" s="157"/>
    </row>
    <row r="128" spans="1:5" x14ac:dyDescent="0.25">
      <c r="A128" s="8"/>
      <c r="B128" s="9" t="s">
        <v>117</v>
      </c>
      <c r="C128" s="9" t="s">
        <v>10</v>
      </c>
    </row>
    <row r="129" spans="1:5" x14ac:dyDescent="0.25">
      <c r="A129" s="64" t="s">
        <v>12</v>
      </c>
      <c r="B129" s="15" t="s">
        <v>8</v>
      </c>
      <c r="C129" s="65">
        <f>C17</f>
        <v>0</v>
      </c>
    </row>
    <row r="130" spans="1:5" x14ac:dyDescent="0.25">
      <c r="A130" s="64" t="s">
        <v>15</v>
      </c>
      <c r="B130" s="15" t="s">
        <v>26</v>
      </c>
      <c r="C130" s="65">
        <f>C59</f>
        <v>0</v>
      </c>
      <c r="D130" s="194"/>
    </row>
    <row r="131" spans="1:5" x14ac:dyDescent="0.25">
      <c r="A131" s="64" t="s">
        <v>17</v>
      </c>
      <c r="B131" s="15" t="s">
        <v>64</v>
      </c>
      <c r="C131" s="65">
        <f>D71</f>
        <v>0</v>
      </c>
      <c r="D131" s="196"/>
    </row>
    <row r="132" spans="1:5" x14ac:dyDescent="0.25">
      <c r="A132" s="64" t="s">
        <v>19</v>
      </c>
      <c r="B132" s="15" t="s">
        <v>78</v>
      </c>
      <c r="C132" s="65">
        <f>D101</f>
        <v>0</v>
      </c>
      <c r="D132" s="196"/>
    </row>
    <row r="133" spans="1:5" x14ac:dyDescent="0.25">
      <c r="A133" s="64" t="s">
        <v>21</v>
      </c>
      <c r="B133" s="15" t="s">
        <v>100</v>
      </c>
      <c r="C133" s="65">
        <f>C111</f>
        <v>0</v>
      </c>
      <c r="D133" s="196"/>
    </row>
    <row r="134" spans="1:5" ht="15.75" customHeight="1" x14ac:dyDescent="0.25">
      <c r="A134" s="158" t="s">
        <v>118</v>
      </c>
      <c r="B134" s="158"/>
      <c r="C134" s="66">
        <f>SUM(C129:C133)</f>
        <v>0</v>
      </c>
      <c r="D134" s="195"/>
    </row>
    <row r="135" spans="1:5" x14ac:dyDescent="0.25">
      <c r="A135" s="67" t="s">
        <v>49</v>
      </c>
      <c r="B135" s="68" t="s">
        <v>119</v>
      </c>
      <c r="C135" s="69">
        <f>D123</f>
        <v>0</v>
      </c>
      <c r="D135" s="195"/>
    </row>
    <row r="136" spans="1:5" ht="15.75" customHeight="1" x14ac:dyDescent="0.25">
      <c r="A136" s="159" t="s">
        <v>120</v>
      </c>
      <c r="B136" s="159"/>
      <c r="C136" s="70">
        <f>C135+C134</f>
        <v>0</v>
      </c>
      <c r="D136" s="196"/>
      <c r="E136" s="71"/>
    </row>
    <row r="137" spans="1:5" ht="15.75" customHeight="1" x14ac:dyDescent="0.25">
      <c r="A137" s="160" t="s">
        <v>121</v>
      </c>
      <c r="B137" s="160"/>
      <c r="C137" s="72">
        <f>B6</f>
        <v>0</v>
      </c>
    </row>
    <row r="138" spans="1:5" x14ac:dyDescent="0.25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showGridLines="0" view="pageBreakPreview" zoomScaleNormal="55" workbookViewId="0">
      <selection activeCell="C121" sqref="C121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169</v>
      </c>
      <c r="C4" s="2"/>
      <c r="D4" s="2"/>
    </row>
    <row r="5" spans="1:4" x14ac:dyDescent="0.25">
      <c r="A5" s="5" t="s">
        <v>5</v>
      </c>
      <c r="B5" s="6" t="s">
        <v>162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28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28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9">
        <f>(22*2*C48)-(C10*D48)</f>
        <v>0</v>
      </c>
    </row>
    <row r="49" spans="1:5" x14ac:dyDescent="0.25">
      <c r="A49" s="14" t="s">
        <v>15</v>
      </c>
      <c r="B49" s="15" t="s">
        <v>173</v>
      </c>
      <c r="C49" s="127"/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ht="16.5" thickBot="1" x14ac:dyDescent="0.3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6.5" thickBot="1" x14ac:dyDescent="0.3">
      <c r="A86" s="14"/>
      <c r="B86" s="15" t="s">
        <v>171</v>
      </c>
      <c r="C86" s="52"/>
      <c r="D86" s="19"/>
    </row>
    <row r="87" spans="1:4" ht="15.75" customHeight="1" thickBot="1" x14ac:dyDescent="0.3">
      <c r="A87" s="158" t="s">
        <v>55</v>
      </c>
      <c r="B87" s="158"/>
      <c r="C87" s="52">
        <f>SUM(C80:C85)</f>
        <v>2.0499999999999997E-2</v>
      </c>
      <c r="D87" s="19">
        <f>SUM(D80:D85)</f>
        <v>0</v>
      </c>
    </row>
    <row r="90" spans="1:4" x14ac:dyDescent="0.25">
      <c r="A90" s="164" t="s">
        <v>94</v>
      </c>
      <c r="B90" s="164"/>
      <c r="C90" s="164"/>
    </row>
    <row r="91" spans="1:4" x14ac:dyDescent="0.25">
      <c r="A91" s="26"/>
    </row>
    <row r="92" spans="1:4" x14ac:dyDescent="0.25">
      <c r="A92" s="24" t="s">
        <v>95</v>
      </c>
      <c r="B92" s="9" t="s">
        <v>96</v>
      </c>
      <c r="C92" s="9" t="s">
        <v>10</v>
      </c>
    </row>
    <row r="93" spans="1:4" x14ac:dyDescent="0.25">
      <c r="A93" s="14" t="s">
        <v>12</v>
      </c>
      <c r="B93" s="15" t="s">
        <v>97</v>
      </c>
      <c r="C93" s="19">
        <v>0</v>
      </c>
    </row>
    <row r="94" spans="1:4" ht="15.75" customHeight="1" x14ac:dyDescent="0.25">
      <c r="A94" s="158" t="s">
        <v>25</v>
      </c>
      <c r="B94" s="158"/>
      <c r="C94" s="19">
        <f>C93</f>
        <v>0</v>
      </c>
    </row>
    <row r="97" spans="1:4" x14ac:dyDescent="0.25">
      <c r="A97" s="164" t="s">
        <v>98</v>
      </c>
      <c r="B97" s="164"/>
      <c r="C97" s="164"/>
    </row>
    <row r="98" spans="1:4" x14ac:dyDescent="0.25">
      <c r="A98" s="26"/>
    </row>
    <row r="99" spans="1:4" x14ac:dyDescent="0.25">
      <c r="A99" s="8">
        <v>4</v>
      </c>
      <c r="B99" s="9" t="s">
        <v>99</v>
      </c>
      <c r="C99" s="9" t="s">
        <v>39</v>
      </c>
      <c r="D99" s="9" t="s">
        <v>10</v>
      </c>
    </row>
    <row r="100" spans="1:4" x14ac:dyDescent="0.25">
      <c r="A100" s="14" t="s">
        <v>80</v>
      </c>
      <c r="B100" s="15" t="s">
        <v>81</v>
      </c>
      <c r="C100" s="27"/>
      <c r="D100" s="19">
        <f>D87</f>
        <v>0</v>
      </c>
    </row>
    <row r="101" spans="1:4" x14ac:dyDescent="0.25">
      <c r="A101" s="14" t="s">
        <v>95</v>
      </c>
      <c r="B101" s="15" t="s">
        <v>96</v>
      </c>
      <c r="C101" s="56"/>
      <c r="D101" s="19">
        <f>C101</f>
        <v>0</v>
      </c>
    </row>
    <row r="102" spans="1:4" ht="15.75" customHeight="1" x14ac:dyDescent="0.25">
      <c r="A102" s="158" t="s">
        <v>25</v>
      </c>
      <c r="B102" s="158"/>
      <c r="C102" s="56"/>
      <c r="D102" s="25">
        <f>SUM(D100:D101)</f>
        <v>0</v>
      </c>
    </row>
    <row r="105" spans="1:4" x14ac:dyDescent="0.25">
      <c r="A105" s="157" t="s">
        <v>100</v>
      </c>
      <c r="B105" s="157"/>
      <c r="C105" s="157"/>
    </row>
    <row r="107" spans="1:4" x14ac:dyDescent="0.25">
      <c r="A107" s="8">
        <v>5</v>
      </c>
      <c r="B107" s="57" t="s">
        <v>101</v>
      </c>
      <c r="C107" s="9" t="s">
        <v>10</v>
      </c>
    </row>
    <row r="108" spans="1:4" x14ac:dyDescent="0.25">
      <c r="A108" s="14" t="s">
        <v>12</v>
      </c>
      <c r="B108" s="15" t="s">
        <v>163</v>
      </c>
      <c r="C108" s="19">
        <v>0</v>
      </c>
    </row>
    <row r="109" spans="1:4" x14ac:dyDescent="0.25">
      <c r="A109" s="14" t="s">
        <v>15</v>
      </c>
      <c r="B109" s="15" t="s">
        <v>105</v>
      </c>
      <c r="C109" s="19">
        <v>0</v>
      </c>
    </row>
    <row r="110" spans="1:4" x14ac:dyDescent="0.25">
      <c r="A110" s="14" t="s">
        <v>17</v>
      </c>
      <c r="B110" s="15" t="s">
        <v>107</v>
      </c>
      <c r="C110" s="58">
        <v>0</v>
      </c>
    </row>
    <row r="111" spans="1:4" x14ac:dyDescent="0.25">
      <c r="A111" s="14" t="s">
        <v>19</v>
      </c>
      <c r="B111" s="15" t="s">
        <v>24</v>
      </c>
      <c r="C111" s="58">
        <v>0</v>
      </c>
    </row>
    <row r="112" spans="1:4" ht="15.75" customHeight="1" x14ac:dyDescent="0.25">
      <c r="A112" s="158" t="s">
        <v>55</v>
      </c>
      <c r="B112" s="158"/>
      <c r="C112" s="25">
        <f>SUM(C108:C111)</f>
        <v>0</v>
      </c>
    </row>
    <row r="113" spans="1:4" x14ac:dyDescent="0.25">
      <c r="C113" s="71"/>
    </row>
    <row r="115" spans="1:4" x14ac:dyDescent="0.25">
      <c r="A115" s="157" t="s">
        <v>108</v>
      </c>
      <c r="B115" s="157"/>
      <c r="C115" s="157"/>
    </row>
    <row r="117" spans="1:4" x14ac:dyDescent="0.25">
      <c r="A117" s="8">
        <v>6</v>
      </c>
      <c r="B117" s="57" t="s">
        <v>109</v>
      </c>
      <c r="C117" s="9" t="s">
        <v>39</v>
      </c>
      <c r="D117" s="9" t="s">
        <v>10</v>
      </c>
    </row>
    <row r="118" spans="1:4" x14ac:dyDescent="0.25">
      <c r="A118" s="14" t="s">
        <v>12</v>
      </c>
      <c r="B118" s="15" t="s">
        <v>111</v>
      </c>
      <c r="C118" s="27"/>
      <c r="D118" s="19">
        <f>$C$135*C118</f>
        <v>0</v>
      </c>
    </row>
    <row r="119" spans="1:4" x14ac:dyDescent="0.25">
      <c r="A119" s="14" t="s">
        <v>15</v>
      </c>
      <c r="B119" s="15" t="s">
        <v>112</v>
      </c>
      <c r="C119" s="27"/>
      <c r="D119" s="19">
        <f>$C$135*C119</f>
        <v>0</v>
      </c>
    </row>
    <row r="120" spans="1:4" x14ac:dyDescent="0.25">
      <c r="A120" s="14" t="s">
        <v>17</v>
      </c>
      <c r="B120" s="15" t="s">
        <v>113</v>
      </c>
      <c r="C120" s="131">
        <f>C121+C122+C123</f>
        <v>9.2499999999999999E-2</v>
      </c>
      <c r="D120" s="150">
        <f>(D119+D118+C112+D102+D71+C59+C17)/(1-C120)</f>
        <v>0</v>
      </c>
    </row>
    <row r="121" spans="1:4" x14ac:dyDescent="0.25">
      <c r="A121" s="14"/>
      <c r="B121" s="133" t="s">
        <v>164</v>
      </c>
      <c r="C121" s="134">
        <v>1.6500000000000001E-2</v>
      </c>
      <c r="D121" s="61">
        <f>C121*D120</f>
        <v>0</v>
      </c>
    </row>
    <row r="122" spans="1:4" x14ac:dyDescent="0.25">
      <c r="A122" s="14"/>
      <c r="B122" s="133" t="s">
        <v>165</v>
      </c>
      <c r="C122" s="134">
        <v>7.5999999999999998E-2</v>
      </c>
      <c r="D122" s="61">
        <f>C122*D120</f>
        <v>0</v>
      </c>
    </row>
    <row r="123" spans="1:4" ht="16.5" thickBot="1" x14ac:dyDescent="0.3">
      <c r="A123" s="136"/>
      <c r="B123" s="15" t="s">
        <v>179</v>
      </c>
      <c r="C123" s="137"/>
      <c r="D123" s="61">
        <f>C123*D120</f>
        <v>0</v>
      </c>
    </row>
    <row r="124" spans="1:4" ht="15.75" customHeight="1" thickBot="1" x14ac:dyDescent="0.3">
      <c r="A124" s="158" t="s">
        <v>55</v>
      </c>
      <c r="B124" s="158"/>
      <c r="C124" s="27"/>
      <c r="D124" s="25">
        <f>D123+D122+D121+D119+D118</f>
        <v>0</v>
      </c>
    </row>
    <row r="127" spans="1:4" x14ac:dyDescent="0.25">
      <c r="A127" s="157" t="s">
        <v>116</v>
      </c>
      <c r="B127" s="157"/>
      <c r="C127" s="157"/>
    </row>
    <row r="129" spans="1:5" x14ac:dyDescent="0.25">
      <c r="A129" s="8"/>
      <c r="B129" s="9" t="s">
        <v>117</v>
      </c>
      <c r="C129" s="9" t="s">
        <v>10</v>
      </c>
    </row>
    <row r="130" spans="1:5" x14ac:dyDescent="0.25">
      <c r="A130" s="64" t="s">
        <v>12</v>
      </c>
      <c r="B130" s="15" t="s">
        <v>8</v>
      </c>
      <c r="C130" s="65">
        <f>C17</f>
        <v>0</v>
      </c>
    </row>
    <row r="131" spans="1:5" x14ac:dyDescent="0.25">
      <c r="A131" s="64" t="s">
        <v>15</v>
      </c>
      <c r="B131" s="15" t="s">
        <v>26</v>
      </c>
      <c r="C131" s="65">
        <f>C59</f>
        <v>0</v>
      </c>
    </row>
    <row r="132" spans="1:5" x14ac:dyDescent="0.25">
      <c r="A132" s="64" t="s">
        <v>17</v>
      </c>
      <c r="B132" s="15" t="s">
        <v>64</v>
      </c>
      <c r="C132" s="65">
        <f>D71</f>
        <v>0</v>
      </c>
    </row>
    <row r="133" spans="1:5" x14ac:dyDescent="0.25">
      <c r="A133" s="64" t="s">
        <v>19</v>
      </c>
      <c r="B133" s="15" t="s">
        <v>78</v>
      </c>
      <c r="C133" s="65">
        <f>D102</f>
        <v>0</v>
      </c>
    </row>
    <row r="134" spans="1:5" x14ac:dyDescent="0.25">
      <c r="A134" s="64" t="s">
        <v>21</v>
      </c>
      <c r="B134" s="15" t="s">
        <v>100</v>
      </c>
      <c r="C134" s="65">
        <f>C112</f>
        <v>0</v>
      </c>
    </row>
    <row r="135" spans="1:5" ht="15.75" customHeight="1" x14ac:dyDescent="0.25">
      <c r="A135" s="158" t="s">
        <v>118</v>
      </c>
      <c r="B135" s="158"/>
      <c r="C135" s="66">
        <f>SUM(C130:C134)</f>
        <v>0</v>
      </c>
    </row>
    <row r="136" spans="1:5" x14ac:dyDescent="0.25">
      <c r="A136" s="67" t="s">
        <v>49</v>
      </c>
      <c r="B136" s="68" t="s">
        <v>119</v>
      </c>
      <c r="C136" s="69">
        <f>D124</f>
        <v>0</v>
      </c>
    </row>
    <row r="137" spans="1:5" ht="15.75" customHeight="1" x14ac:dyDescent="0.25">
      <c r="A137" s="159" t="s">
        <v>120</v>
      </c>
      <c r="B137" s="159"/>
      <c r="C137" s="70">
        <f>SUM(C130:C134,C136)</f>
        <v>0</v>
      </c>
      <c r="E137" s="71"/>
    </row>
    <row r="138" spans="1:5" ht="15.75" customHeight="1" x14ac:dyDescent="0.25">
      <c r="A138" s="160" t="s">
        <v>121</v>
      </c>
      <c r="B138" s="160"/>
      <c r="C138" s="72">
        <f>B6</f>
        <v>0</v>
      </c>
    </row>
    <row r="139" spans="1:5" x14ac:dyDescent="0.25">
      <c r="A139" s="161" t="s">
        <v>122</v>
      </c>
      <c r="B139" s="161"/>
      <c r="C139" s="73">
        <f>C137*C138</f>
        <v>0</v>
      </c>
    </row>
    <row r="142" spans="1:5" x14ac:dyDescent="0.25">
      <c r="C142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7:B87"/>
    <mergeCell ref="A90:C90"/>
    <mergeCell ref="A94:B94"/>
    <mergeCell ref="A97:C97"/>
    <mergeCell ref="A102:B102"/>
    <mergeCell ref="A105:C105"/>
    <mergeCell ref="A112:B112"/>
    <mergeCell ref="A138:B138"/>
    <mergeCell ref="A139:B139"/>
    <mergeCell ref="A115:C115"/>
    <mergeCell ref="A124:B124"/>
    <mergeCell ref="A127:C127"/>
    <mergeCell ref="A135:B135"/>
    <mergeCell ref="A137:B137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zoomScaleNormal="40" workbookViewId="0">
      <selection activeCell="B125" sqref="B125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170</v>
      </c>
      <c r="C4" s="2"/>
      <c r="D4" s="2"/>
    </row>
    <row r="5" spans="1:4" x14ac:dyDescent="0.25">
      <c r="A5" s="5" t="s">
        <v>5</v>
      </c>
      <c r="B5" s="6" t="s">
        <v>162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143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143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29">
        <f>(C10*D48)-(22*2*C48)</f>
        <v>0</v>
      </c>
    </row>
    <row r="49" spans="1:5" x14ac:dyDescent="0.25">
      <c r="A49" s="14" t="s">
        <v>15</v>
      </c>
      <c r="B49" s="15" t="s">
        <v>178</v>
      </c>
      <c r="C49" s="127">
        <f>'AUX.Adm - SEDE'!C49</f>
        <v>0</v>
      </c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SUM(C107:C110)</f>
        <v>0</v>
      </c>
    </row>
    <row r="112" spans="1:4" x14ac:dyDescent="0.25">
      <c r="C112" s="71"/>
    </row>
    <row r="114" spans="1:4" x14ac:dyDescent="0.25">
      <c r="A114" s="157" t="s">
        <v>108</v>
      </c>
      <c r="B114" s="157"/>
      <c r="C114" s="157"/>
    </row>
    <row r="116" spans="1:4" x14ac:dyDescent="0.25">
      <c r="A116" s="8">
        <v>6</v>
      </c>
      <c r="B116" s="57" t="s">
        <v>109</v>
      </c>
      <c r="C116" s="9" t="s">
        <v>39</v>
      </c>
      <c r="D116" s="9" t="s">
        <v>10</v>
      </c>
    </row>
    <row r="117" spans="1:4" x14ac:dyDescent="0.25">
      <c r="A117" s="14" t="s">
        <v>12</v>
      </c>
      <c r="B117" s="15" t="s">
        <v>111</v>
      </c>
      <c r="C117" s="27"/>
      <c r="D117" s="19">
        <f>$C$134*C117</f>
        <v>0</v>
      </c>
    </row>
    <row r="118" spans="1:4" x14ac:dyDescent="0.25">
      <c r="A118" s="14" t="s">
        <v>15</v>
      </c>
      <c r="B118" s="15" t="s">
        <v>112</v>
      </c>
      <c r="C118" s="27"/>
      <c r="D118" s="19">
        <f>$C$134*C118</f>
        <v>0</v>
      </c>
    </row>
    <row r="119" spans="1:4" x14ac:dyDescent="0.25">
      <c r="A119" s="14" t="s">
        <v>17</v>
      </c>
      <c r="B119" s="15" t="s">
        <v>113</v>
      </c>
      <c r="C119" s="131">
        <f>C120+C121+C122</f>
        <v>9.2499999999999999E-2</v>
      </c>
      <c r="D119" s="150">
        <f>(D118+D117+C111+D101+D71+C59+C17)/(1-C119)</f>
        <v>0</v>
      </c>
    </row>
    <row r="120" spans="1:4" x14ac:dyDescent="0.25">
      <c r="A120" s="14"/>
      <c r="B120" s="133" t="s">
        <v>164</v>
      </c>
      <c r="C120" s="60">
        <v>1.6500000000000001E-2</v>
      </c>
      <c r="D120" s="61">
        <f>C120*D119</f>
        <v>0</v>
      </c>
    </row>
    <row r="121" spans="1:4" x14ac:dyDescent="0.25">
      <c r="A121" s="14"/>
      <c r="B121" s="133" t="s">
        <v>165</v>
      </c>
      <c r="C121" s="60">
        <v>7.5999999999999998E-2</v>
      </c>
      <c r="D121" s="61">
        <f>C121*D119</f>
        <v>0</v>
      </c>
    </row>
    <row r="122" spans="1:4" ht="16.5" thickBot="1" x14ac:dyDescent="0.3">
      <c r="A122" s="136"/>
      <c r="B122" s="15" t="s">
        <v>179</v>
      </c>
      <c r="C122" s="151"/>
      <c r="D122" s="61">
        <f>C122*D119</f>
        <v>0</v>
      </c>
    </row>
    <row r="123" spans="1:4" ht="15.75" customHeight="1" thickBot="1" x14ac:dyDescent="0.3">
      <c r="A123" s="158" t="s">
        <v>55</v>
      </c>
      <c r="B123" s="158"/>
      <c r="C123" s="27"/>
      <c r="D123" s="25">
        <f>D122+D121+D120+D118+D117</f>
        <v>0</v>
      </c>
    </row>
    <row r="126" spans="1:4" x14ac:dyDescent="0.25">
      <c r="A126" s="157" t="s">
        <v>116</v>
      </c>
      <c r="B126" s="157"/>
      <c r="C126" s="157"/>
    </row>
    <row r="128" spans="1:4" x14ac:dyDescent="0.25">
      <c r="A128" s="8"/>
      <c r="B128" s="9" t="s">
        <v>117</v>
      </c>
      <c r="C128" s="9" t="s">
        <v>10</v>
      </c>
    </row>
    <row r="129" spans="1:5" x14ac:dyDescent="0.25">
      <c r="A129" s="64" t="s">
        <v>12</v>
      </c>
      <c r="B129" s="15" t="s">
        <v>8</v>
      </c>
      <c r="C129" s="65">
        <f>C17</f>
        <v>0</v>
      </c>
    </row>
    <row r="130" spans="1:5" x14ac:dyDescent="0.25">
      <c r="A130" s="64" t="s">
        <v>15</v>
      </c>
      <c r="B130" s="15" t="s">
        <v>26</v>
      </c>
      <c r="C130" s="65">
        <f>C59</f>
        <v>0</v>
      </c>
    </row>
    <row r="131" spans="1:5" x14ac:dyDescent="0.25">
      <c r="A131" s="64" t="s">
        <v>17</v>
      </c>
      <c r="B131" s="15" t="s">
        <v>64</v>
      </c>
      <c r="C131" s="65">
        <f>D71</f>
        <v>0</v>
      </c>
    </row>
    <row r="132" spans="1:5" x14ac:dyDescent="0.25">
      <c r="A132" s="64" t="s">
        <v>19</v>
      </c>
      <c r="B132" s="15" t="s">
        <v>78</v>
      </c>
      <c r="C132" s="65">
        <f>D101</f>
        <v>0</v>
      </c>
    </row>
    <row r="133" spans="1:5" x14ac:dyDescent="0.25">
      <c r="A133" s="64" t="s">
        <v>21</v>
      </c>
      <c r="B133" s="15" t="s">
        <v>100</v>
      </c>
      <c r="C133" s="65">
        <f>C111</f>
        <v>0</v>
      </c>
    </row>
    <row r="134" spans="1:5" ht="15.75" customHeight="1" x14ac:dyDescent="0.25">
      <c r="A134" s="158" t="s">
        <v>118</v>
      </c>
      <c r="B134" s="158"/>
      <c r="C134" s="66">
        <f>SUM(C129:C133)</f>
        <v>0</v>
      </c>
    </row>
    <row r="135" spans="1:5" x14ac:dyDescent="0.25">
      <c r="A135" s="67" t="s">
        <v>49</v>
      </c>
      <c r="B135" s="68" t="s">
        <v>119</v>
      </c>
      <c r="C135" s="69">
        <f>D123</f>
        <v>0</v>
      </c>
    </row>
    <row r="136" spans="1:5" ht="15.75" customHeight="1" x14ac:dyDescent="0.25">
      <c r="A136" s="159" t="s">
        <v>120</v>
      </c>
      <c r="B136" s="159"/>
      <c r="C136" s="70">
        <f>SUM(C129:C133,C135)</f>
        <v>0</v>
      </c>
      <c r="E136" s="71"/>
    </row>
    <row r="137" spans="1:5" ht="15.75" customHeight="1" x14ac:dyDescent="0.25">
      <c r="A137" s="160" t="s">
        <v>121</v>
      </c>
      <c r="B137" s="160"/>
      <c r="C137" s="72">
        <f>B6</f>
        <v>0</v>
      </c>
    </row>
    <row r="138" spans="1:5" x14ac:dyDescent="0.25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topLeftCell="A36" zoomScaleNormal="40" workbookViewId="0">
      <selection activeCell="E127" sqref="E127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169</v>
      </c>
      <c r="C4" s="2"/>
      <c r="D4" s="2"/>
    </row>
    <row r="5" spans="1:4" x14ac:dyDescent="0.25">
      <c r="A5" s="5" t="s">
        <v>5</v>
      </c>
      <c r="B5" s="6" t="s">
        <v>167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28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28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9">
        <f>(22*2*C48)-(C10*D48)</f>
        <v>0</v>
      </c>
    </row>
    <row r="49" spans="1:5" x14ac:dyDescent="0.25">
      <c r="A49" s="14" t="s">
        <v>15</v>
      </c>
      <c r="B49" s="15" t="s">
        <v>173</v>
      </c>
      <c r="C49" s="127">
        <f>'ASSIST.Adm  - SEDE '!C49</f>
        <v>0</v>
      </c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SUM(C107:C110)</f>
        <v>0</v>
      </c>
    </row>
    <row r="112" spans="1:4" x14ac:dyDescent="0.25">
      <c r="C112" s="71"/>
    </row>
    <row r="114" spans="1:4" x14ac:dyDescent="0.25">
      <c r="A114" s="157" t="s">
        <v>108</v>
      </c>
      <c r="B114" s="157"/>
      <c r="C114" s="157"/>
    </row>
    <row r="116" spans="1:4" x14ac:dyDescent="0.25">
      <c r="A116" s="8">
        <v>6</v>
      </c>
      <c r="B116" s="57" t="s">
        <v>109</v>
      </c>
      <c r="C116" s="9" t="s">
        <v>39</v>
      </c>
      <c r="D116" s="9" t="s">
        <v>10</v>
      </c>
    </row>
    <row r="117" spans="1:4" x14ac:dyDescent="0.25">
      <c r="A117" s="14" t="s">
        <v>12</v>
      </c>
      <c r="B117" s="15" t="s">
        <v>111</v>
      </c>
      <c r="C117" s="27"/>
      <c r="D117" s="19">
        <f>$C$134*C117</f>
        <v>0</v>
      </c>
    </row>
    <row r="118" spans="1:4" x14ac:dyDescent="0.25">
      <c r="A118" s="14" t="s">
        <v>15</v>
      </c>
      <c r="B118" s="15" t="s">
        <v>112</v>
      </c>
      <c r="C118" s="27"/>
      <c r="D118" s="19">
        <f>$C$134*C118</f>
        <v>0</v>
      </c>
    </row>
    <row r="119" spans="1:4" x14ac:dyDescent="0.25">
      <c r="A119" s="14" t="s">
        <v>17</v>
      </c>
      <c r="B119" s="15" t="s">
        <v>113</v>
      </c>
      <c r="C119" s="131">
        <f>C120+C121+C122</f>
        <v>9.2499999999999999E-2</v>
      </c>
      <c r="D119" s="150">
        <f>(D118+D117+C111+D101+D71+C59+C17)/(1-C119)</f>
        <v>0</v>
      </c>
    </row>
    <row r="120" spans="1:4" x14ac:dyDescent="0.25">
      <c r="A120" s="14"/>
      <c r="B120" s="133" t="s">
        <v>164</v>
      </c>
      <c r="C120" s="60">
        <v>1.6500000000000001E-2</v>
      </c>
      <c r="D120" s="61">
        <f>C120*D119</f>
        <v>0</v>
      </c>
    </row>
    <row r="121" spans="1:4" x14ac:dyDescent="0.25">
      <c r="A121" s="14"/>
      <c r="B121" s="133" t="s">
        <v>165</v>
      </c>
      <c r="C121" s="60">
        <v>7.5999999999999998E-2</v>
      </c>
      <c r="D121" s="61">
        <f>C121*D119</f>
        <v>0</v>
      </c>
    </row>
    <row r="122" spans="1:4" ht="16.5" thickBot="1" x14ac:dyDescent="0.3">
      <c r="A122" s="136"/>
      <c r="B122" s="15" t="s">
        <v>179</v>
      </c>
      <c r="C122" s="151"/>
      <c r="D122" s="61">
        <f>C122*D119</f>
        <v>0</v>
      </c>
    </row>
    <row r="123" spans="1:4" ht="15.75" customHeight="1" thickBot="1" x14ac:dyDescent="0.3">
      <c r="A123" s="158" t="s">
        <v>55</v>
      </c>
      <c r="B123" s="158"/>
      <c r="C123" s="27"/>
      <c r="D123" s="25">
        <f>D122+D121+D120+D118+D117</f>
        <v>0</v>
      </c>
    </row>
    <row r="126" spans="1:4" x14ac:dyDescent="0.25">
      <c r="A126" s="157" t="s">
        <v>116</v>
      </c>
      <c r="B126" s="157"/>
      <c r="C126" s="157"/>
    </row>
    <row r="128" spans="1:4" x14ac:dyDescent="0.25">
      <c r="A128" s="8"/>
      <c r="B128" s="9" t="s">
        <v>117</v>
      </c>
      <c r="C128" s="9" t="s">
        <v>10</v>
      </c>
    </row>
    <row r="129" spans="1:5" x14ac:dyDescent="0.25">
      <c r="A129" s="64" t="s">
        <v>12</v>
      </c>
      <c r="B129" s="15" t="s">
        <v>8</v>
      </c>
      <c r="C129" s="65">
        <f>C17</f>
        <v>0</v>
      </c>
    </row>
    <row r="130" spans="1:5" x14ac:dyDescent="0.25">
      <c r="A130" s="64" t="s">
        <v>15</v>
      </c>
      <c r="B130" s="15" t="s">
        <v>26</v>
      </c>
      <c r="C130" s="65">
        <f>C59</f>
        <v>0</v>
      </c>
    </row>
    <row r="131" spans="1:5" x14ac:dyDescent="0.25">
      <c r="A131" s="64" t="s">
        <v>17</v>
      </c>
      <c r="B131" s="15" t="s">
        <v>64</v>
      </c>
      <c r="C131" s="65">
        <f>D71</f>
        <v>0</v>
      </c>
    </row>
    <row r="132" spans="1:5" x14ac:dyDescent="0.25">
      <c r="A132" s="64" t="s">
        <v>19</v>
      </c>
      <c r="B132" s="15" t="s">
        <v>78</v>
      </c>
      <c r="C132" s="65">
        <f>D101</f>
        <v>0</v>
      </c>
    </row>
    <row r="133" spans="1:5" x14ac:dyDescent="0.25">
      <c r="A133" s="64" t="s">
        <v>21</v>
      </c>
      <c r="B133" s="15" t="s">
        <v>100</v>
      </c>
      <c r="C133" s="65">
        <f>C111</f>
        <v>0</v>
      </c>
    </row>
    <row r="134" spans="1:5" ht="15.75" customHeight="1" x14ac:dyDescent="0.25">
      <c r="A134" s="158" t="s">
        <v>118</v>
      </c>
      <c r="B134" s="158"/>
      <c r="C134" s="66">
        <f>SUM(C129:C133)</f>
        <v>0</v>
      </c>
    </row>
    <row r="135" spans="1:5" x14ac:dyDescent="0.25">
      <c r="A135" s="67" t="s">
        <v>49</v>
      </c>
      <c r="B135" s="68" t="s">
        <v>119</v>
      </c>
      <c r="C135" s="69">
        <f>D123</f>
        <v>0</v>
      </c>
    </row>
    <row r="136" spans="1:5" ht="15.75" customHeight="1" x14ac:dyDescent="0.25">
      <c r="A136" s="159" t="s">
        <v>120</v>
      </c>
      <c r="B136" s="159"/>
      <c r="C136" s="70">
        <f>SUM(C129:C133,C135)</f>
        <v>0</v>
      </c>
      <c r="E136" s="71"/>
    </row>
    <row r="137" spans="1:5" ht="15.75" customHeight="1" x14ac:dyDescent="0.25">
      <c r="A137" s="160" t="s">
        <v>121</v>
      </c>
      <c r="B137" s="160"/>
      <c r="C137" s="72">
        <f>B6</f>
        <v>0</v>
      </c>
    </row>
    <row r="138" spans="1:5" x14ac:dyDescent="0.25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showGridLines="0" view="pageBreakPreview" zoomScaleNormal="40" workbookViewId="0">
      <selection activeCell="A123" sqref="A123:B123"/>
    </sheetView>
  </sheetViews>
  <sheetFormatPr defaultColWidth="9.140625"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4.28515625" style="1" customWidth="1"/>
    <col min="5" max="5" width="12.7109375" style="1" customWidth="1"/>
    <col min="6" max="16384" width="9.140625" style="1"/>
  </cols>
  <sheetData>
    <row r="1" spans="1:4" ht="23.25" x14ac:dyDescent="0.35">
      <c r="A1" s="170" t="s">
        <v>0</v>
      </c>
      <c r="B1" s="170"/>
      <c r="C1" s="170"/>
      <c r="D1" s="170"/>
    </row>
    <row r="2" spans="1:4" ht="23.25" x14ac:dyDescent="0.35">
      <c r="A2" s="170" t="s">
        <v>1</v>
      </c>
      <c r="B2" s="170"/>
      <c r="C2" s="170"/>
      <c r="D2" s="170"/>
    </row>
    <row r="3" spans="1:4" x14ac:dyDescent="0.25">
      <c r="A3" s="171" t="s">
        <v>2</v>
      </c>
      <c r="B3" s="171"/>
      <c r="C3" s="171"/>
      <c r="D3" s="171"/>
    </row>
    <row r="4" spans="1:4" x14ac:dyDescent="0.25">
      <c r="A4" s="3" t="s">
        <v>3</v>
      </c>
      <c r="B4" s="4" t="s">
        <v>170</v>
      </c>
      <c r="C4" s="2"/>
      <c r="D4" s="2"/>
    </row>
    <row r="5" spans="1:4" x14ac:dyDescent="0.25">
      <c r="A5" s="5" t="s">
        <v>5</v>
      </c>
      <c r="B5" s="6" t="s">
        <v>167</v>
      </c>
    </row>
    <row r="6" spans="1:4" x14ac:dyDescent="0.25">
      <c r="A6" s="5" t="s">
        <v>7</v>
      </c>
      <c r="B6" s="7"/>
    </row>
    <row r="7" spans="1:4" x14ac:dyDescent="0.25">
      <c r="A7" s="157" t="s">
        <v>8</v>
      </c>
      <c r="B7" s="157"/>
      <c r="C7" s="157"/>
    </row>
    <row r="9" spans="1:4" x14ac:dyDescent="0.25">
      <c r="A9" s="8">
        <v>1</v>
      </c>
      <c r="B9" s="9" t="s">
        <v>9</v>
      </c>
      <c r="C9" s="9" t="s">
        <v>10</v>
      </c>
    </row>
    <row r="10" spans="1:4" x14ac:dyDescent="0.25">
      <c r="A10" s="14" t="s">
        <v>12</v>
      </c>
      <c r="B10" s="15" t="s">
        <v>13</v>
      </c>
      <c r="C10" s="19"/>
    </row>
    <row r="11" spans="1:4" x14ac:dyDescent="0.25">
      <c r="A11" s="14" t="s">
        <v>15</v>
      </c>
      <c r="B11" s="15" t="s">
        <v>16</v>
      </c>
      <c r="C11" s="19">
        <v>0</v>
      </c>
    </row>
    <row r="12" spans="1:4" x14ac:dyDescent="0.25">
      <c r="A12" s="14" t="s">
        <v>17</v>
      </c>
      <c r="B12" s="15" t="s">
        <v>18</v>
      </c>
      <c r="C12" s="19">
        <v>0</v>
      </c>
    </row>
    <row r="13" spans="1:4" x14ac:dyDescent="0.25">
      <c r="A13" s="14" t="s">
        <v>19</v>
      </c>
      <c r="B13" s="15" t="s">
        <v>20</v>
      </c>
      <c r="C13" s="19">
        <v>0</v>
      </c>
    </row>
    <row r="14" spans="1:4" x14ac:dyDescent="0.25">
      <c r="A14" s="14" t="s">
        <v>21</v>
      </c>
      <c r="B14" s="15" t="s">
        <v>22</v>
      </c>
      <c r="C14" s="19">
        <v>0</v>
      </c>
    </row>
    <row r="15" spans="1:4" x14ac:dyDescent="0.25">
      <c r="A15" s="14"/>
      <c r="B15" s="15"/>
      <c r="C15" s="19"/>
    </row>
    <row r="16" spans="1:4" x14ac:dyDescent="0.25">
      <c r="A16" s="14" t="s">
        <v>23</v>
      </c>
      <c r="B16" s="15" t="s">
        <v>24</v>
      </c>
      <c r="C16" s="19"/>
    </row>
    <row r="17" spans="1:4" ht="15.75" customHeight="1" x14ac:dyDescent="0.25">
      <c r="A17" s="158" t="s">
        <v>25</v>
      </c>
      <c r="B17" s="158"/>
      <c r="C17" s="25">
        <f>SUM(C10:C16)</f>
        <v>0</v>
      </c>
    </row>
    <row r="20" spans="1:4" x14ac:dyDescent="0.25">
      <c r="A20" s="157" t="s">
        <v>26</v>
      </c>
      <c r="B20" s="157"/>
      <c r="C20" s="157"/>
    </row>
    <row r="21" spans="1:4" x14ac:dyDescent="0.25">
      <c r="A21" s="26"/>
    </row>
    <row r="22" spans="1:4" x14ac:dyDescent="0.25">
      <c r="A22" s="164" t="s">
        <v>27</v>
      </c>
      <c r="B22" s="164"/>
      <c r="C22" s="164"/>
    </row>
    <row r="24" spans="1:4" x14ac:dyDescent="0.25">
      <c r="A24" s="24" t="s">
        <v>28</v>
      </c>
      <c r="B24" s="9" t="s">
        <v>29</v>
      </c>
      <c r="C24" s="9" t="s">
        <v>30</v>
      </c>
      <c r="D24" s="9" t="s">
        <v>10</v>
      </c>
    </row>
    <row r="25" spans="1:4" ht="16.5" customHeight="1" x14ac:dyDescent="0.25">
      <c r="A25" s="14" t="s">
        <v>12</v>
      </c>
      <c r="B25" s="15" t="s">
        <v>32</v>
      </c>
      <c r="C25" s="27">
        <v>8.3299999999999999E-2</v>
      </c>
      <c r="D25" s="19">
        <f>C17*C25</f>
        <v>0</v>
      </c>
    </row>
    <row r="26" spans="1:4" ht="16.5" customHeight="1" thickBot="1" x14ac:dyDescent="0.3">
      <c r="A26" s="14" t="s">
        <v>15</v>
      </c>
      <c r="B26" s="28" t="s">
        <v>34</v>
      </c>
      <c r="C26" s="29">
        <v>2.7799999999999998E-2</v>
      </c>
      <c r="D26" s="19">
        <f>C17*C26</f>
        <v>0</v>
      </c>
    </row>
    <row r="27" spans="1:4" ht="16.5" customHeight="1" thickBot="1" x14ac:dyDescent="0.3">
      <c r="A27" s="14"/>
      <c r="B27" s="28"/>
      <c r="C27" s="29"/>
      <c r="D27" s="19"/>
    </row>
    <row r="28" spans="1:4" ht="15.75" customHeight="1" thickBot="1" x14ac:dyDescent="0.3">
      <c r="A28" s="158" t="s">
        <v>25</v>
      </c>
      <c r="B28" s="158"/>
      <c r="C28" s="30"/>
      <c r="D28" s="19">
        <f>SUM(D25:D26)</f>
        <v>0</v>
      </c>
    </row>
    <row r="31" spans="1:4" ht="32.25" customHeight="1" x14ac:dyDescent="0.25">
      <c r="A31" s="165" t="s">
        <v>36</v>
      </c>
      <c r="B31" s="165"/>
      <c r="C31" s="165"/>
      <c r="D31" s="165"/>
    </row>
    <row r="33" spans="1:5" x14ac:dyDescent="0.25">
      <c r="A33" s="24" t="s">
        <v>37</v>
      </c>
      <c r="B33" s="9" t="s">
        <v>38</v>
      </c>
      <c r="C33" s="9" t="s">
        <v>39</v>
      </c>
      <c r="D33" s="9" t="s">
        <v>10</v>
      </c>
    </row>
    <row r="34" spans="1:5" x14ac:dyDescent="0.25">
      <c r="A34" s="14" t="s">
        <v>12</v>
      </c>
      <c r="B34" s="15" t="s">
        <v>40</v>
      </c>
      <c r="C34" s="27">
        <v>0.2</v>
      </c>
      <c r="D34" s="19">
        <f t="shared" ref="D34:D41" si="0">($C$17+$D$28)*C34</f>
        <v>0</v>
      </c>
    </row>
    <row r="35" spans="1:5" x14ac:dyDescent="0.25">
      <c r="A35" s="14" t="s">
        <v>15</v>
      </c>
      <c r="B35" s="15" t="s">
        <v>42</v>
      </c>
      <c r="C35" s="27">
        <v>2.5000000000000001E-2</v>
      </c>
      <c r="D35" s="19">
        <f t="shared" si="0"/>
        <v>0</v>
      </c>
    </row>
    <row r="36" spans="1:5" x14ac:dyDescent="0.25">
      <c r="A36" s="14" t="s">
        <v>17</v>
      </c>
      <c r="B36" s="15" t="s">
        <v>44</v>
      </c>
      <c r="C36" s="124"/>
      <c r="D36" s="19">
        <f t="shared" si="0"/>
        <v>0</v>
      </c>
    </row>
    <row r="37" spans="1:5" x14ac:dyDescent="0.25">
      <c r="A37" s="14" t="s">
        <v>19</v>
      </c>
      <c r="B37" s="15" t="s">
        <v>47</v>
      </c>
      <c r="C37" s="27">
        <v>1.4999999999999999E-2</v>
      </c>
      <c r="D37" s="19">
        <f t="shared" si="0"/>
        <v>0</v>
      </c>
    </row>
    <row r="38" spans="1:5" x14ac:dyDescent="0.25">
      <c r="A38" s="14" t="s">
        <v>21</v>
      </c>
      <c r="B38" s="15" t="s">
        <v>48</v>
      </c>
      <c r="C38" s="27">
        <v>0.01</v>
      </c>
      <c r="D38" s="19">
        <f t="shared" si="0"/>
        <v>0</v>
      </c>
    </row>
    <row r="39" spans="1:5" x14ac:dyDescent="0.25">
      <c r="A39" s="14" t="s">
        <v>49</v>
      </c>
      <c r="B39" s="15" t="s">
        <v>50</v>
      </c>
      <c r="C39" s="27">
        <v>6.0000000000000001E-3</v>
      </c>
      <c r="D39" s="19">
        <f t="shared" si="0"/>
        <v>0</v>
      </c>
    </row>
    <row r="40" spans="1:5" x14ac:dyDescent="0.25">
      <c r="A40" s="14" t="s">
        <v>23</v>
      </c>
      <c r="B40" s="15" t="s">
        <v>51</v>
      </c>
      <c r="C40" s="27">
        <v>2E-3</v>
      </c>
      <c r="D40" s="19">
        <f t="shared" si="0"/>
        <v>0</v>
      </c>
    </row>
    <row r="41" spans="1:5" x14ac:dyDescent="0.25">
      <c r="A41" s="14" t="s">
        <v>52</v>
      </c>
      <c r="B41" s="15" t="s">
        <v>53</v>
      </c>
      <c r="C41" s="27">
        <v>0.08</v>
      </c>
      <c r="D41" s="19">
        <f t="shared" si="0"/>
        <v>0</v>
      </c>
    </row>
    <row r="42" spans="1:5" ht="15.75" customHeight="1" x14ac:dyDescent="0.25">
      <c r="A42" s="158" t="s">
        <v>55</v>
      </c>
      <c r="B42" s="158"/>
      <c r="C42" s="27">
        <f>SUM(C34:C41)</f>
        <v>0.33800000000000002</v>
      </c>
      <c r="D42" s="19">
        <f>SUM(D34:D41)</f>
        <v>0</v>
      </c>
    </row>
    <row r="45" spans="1:5" x14ac:dyDescent="0.25">
      <c r="A45" s="164" t="s">
        <v>56</v>
      </c>
      <c r="B45" s="164"/>
      <c r="C45" s="164"/>
    </row>
    <row r="47" spans="1:5" ht="31.5" x14ac:dyDescent="0.25">
      <c r="A47" s="24" t="s">
        <v>57</v>
      </c>
      <c r="B47" s="9" t="s">
        <v>58</v>
      </c>
      <c r="C47" s="36"/>
      <c r="D47" s="9" t="s">
        <v>30</v>
      </c>
      <c r="E47" s="9" t="s">
        <v>10</v>
      </c>
    </row>
    <row r="48" spans="1:5" x14ac:dyDescent="0.25">
      <c r="A48" s="14" t="s">
        <v>12</v>
      </c>
      <c r="B48" s="39" t="s">
        <v>60</v>
      </c>
      <c r="C48" s="125"/>
      <c r="D48" s="27">
        <v>0.06</v>
      </c>
      <c r="E48" s="19">
        <f>(C10*D48)-(22*2*C48)</f>
        <v>0</v>
      </c>
    </row>
    <row r="49" spans="1:5" x14ac:dyDescent="0.25">
      <c r="A49" s="14" t="s">
        <v>15</v>
      </c>
      <c r="B49" s="15" t="s">
        <v>178</v>
      </c>
      <c r="C49" s="127">
        <f>'AUX.Adm - RELON'!C49</f>
        <v>0</v>
      </c>
      <c r="D49" s="27">
        <v>0.2</v>
      </c>
      <c r="E49" s="43">
        <f>C49-(C49*D49)</f>
        <v>0</v>
      </c>
    </row>
    <row r="50" spans="1:5" ht="15.75" customHeight="1" x14ac:dyDescent="0.25">
      <c r="A50" s="158" t="s">
        <v>25</v>
      </c>
      <c r="B50" s="158"/>
      <c r="C50" s="44"/>
      <c r="D50" s="27">
        <f>SUM(D48:D49)</f>
        <v>0.26</v>
      </c>
      <c r="E50" s="45">
        <f>SUM(E48:E49)</f>
        <v>0</v>
      </c>
    </row>
    <row r="53" spans="1:5" x14ac:dyDescent="0.25">
      <c r="A53" s="164" t="s">
        <v>62</v>
      </c>
      <c r="B53" s="164"/>
      <c r="C53" s="164"/>
    </row>
    <row r="55" spans="1:5" x14ac:dyDescent="0.25">
      <c r="A55" s="8">
        <v>2</v>
      </c>
      <c r="B55" s="9" t="s">
        <v>63</v>
      </c>
      <c r="C55" s="9" t="s">
        <v>10</v>
      </c>
    </row>
    <row r="56" spans="1:5" x14ac:dyDescent="0.25">
      <c r="A56" s="14" t="s">
        <v>28</v>
      </c>
      <c r="B56" s="15" t="s">
        <v>29</v>
      </c>
      <c r="C56" s="19">
        <f>D28</f>
        <v>0</v>
      </c>
    </row>
    <row r="57" spans="1:5" x14ac:dyDescent="0.25">
      <c r="A57" s="14" t="s">
        <v>37</v>
      </c>
      <c r="B57" s="15" t="s">
        <v>38</v>
      </c>
      <c r="C57" s="19">
        <f>D42</f>
        <v>0</v>
      </c>
    </row>
    <row r="58" spans="1:5" x14ac:dyDescent="0.25">
      <c r="A58" s="14" t="s">
        <v>57</v>
      </c>
      <c r="B58" s="15" t="s">
        <v>58</v>
      </c>
      <c r="C58" s="19">
        <f>E50</f>
        <v>0</v>
      </c>
    </row>
    <row r="59" spans="1:5" ht="15.75" customHeight="1" x14ac:dyDescent="0.25">
      <c r="A59" s="158" t="s">
        <v>25</v>
      </c>
      <c r="B59" s="158"/>
      <c r="C59" s="25">
        <f>SUM(C56:C58)</f>
        <v>0</v>
      </c>
    </row>
    <row r="60" spans="1:5" x14ac:dyDescent="0.25">
      <c r="A60" s="48"/>
    </row>
    <row r="62" spans="1:5" x14ac:dyDescent="0.25">
      <c r="A62" s="157" t="s">
        <v>64</v>
      </c>
      <c r="B62" s="157"/>
      <c r="C62" s="157"/>
    </row>
    <row r="64" spans="1:5" x14ac:dyDescent="0.25">
      <c r="A64" s="8">
        <v>3</v>
      </c>
      <c r="B64" s="9" t="s">
        <v>65</v>
      </c>
      <c r="C64" s="9" t="s">
        <v>39</v>
      </c>
      <c r="D64" s="9" t="s">
        <v>10</v>
      </c>
    </row>
    <row r="65" spans="1:4" x14ac:dyDescent="0.25">
      <c r="A65" s="14" t="s">
        <v>12</v>
      </c>
      <c r="B65" s="51" t="s">
        <v>66</v>
      </c>
      <c r="C65" s="52">
        <v>4.1999999999999997E-3</v>
      </c>
      <c r="D65" s="19">
        <f t="shared" ref="D65:D70" si="1">$C$17*C65</f>
        <v>0</v>
      </c>
    </row>
    <row r="66" spans="1:4" x14ac:dyDescent="0.25">
      <c r="A66" s="14" t="s">
        <v>15</v>
      </c>
      <c r="B66" s="51" t="s">
        <v>68</v>
      </c>
      <c r="C66" s="52">
        <v>2.9999999999999997E-4</v>
      </c>
      <c r="D66" s="19">
        <f t="shared" si="1"/>
        <v>0</v>
      </c>
    </row>
    <row r="67" spans="1:4" x14ac:dyDescent="0.25">
      <c r="A67" s="14" t="s">
        <v>17</v>
      </c>
      <c r="B67" s="51" t="s">
        <v>70</v>
      </c>
      <c r="C67" s="52">
        <v>3.44E-2</v>
      </c>
      <c r="D67" s="19">
        <f t="shared" si="1"/>
        <v>0</v>
      </c>
    </row>
    <row r="68" spans="1:4" x14ac:dyDescent="0.25">
      <c r="A68" s="14" t="s">
        <v>19</v>
      </c>
      <c r="B68" s="51" t="s">
        <v>72</v>
      </c>
      <c r="C68" s="52">
        <v>1.9400000000000001E-2</v>
      </c>
      <c r="D68" s="19">
        <f t="shared" si="1"/>
        <v>0</v>
      </c>
    </row>
    <row r="69" spans="1:4" x14ac:dyDescent="0.25">
      <c r="A69" s="14" t="s">
        <v>21</v>
      </c>
      <c r="B69" s="51" t="s">
        <v>74</v>
      </c>
      <c r="C69" s="53">
        <v>7.1999999999999998E-3</v>
      </c>
      <c r="D69" s="19">
        <f t="shared" si="1"/>
        <v>0</v>
      </c>
    </row>
    <row r="70" spans="1:4" x14ac:dyDescent="0.25">
      <c r="A70" s="14" t="s">
        <v>49</v>
      </c>
      <c r="B70" s="51" t="s">
        <v>76</v>
      </c>
      <c r="C70" s="52">
        <v>6.2E-4</v>
      </c>
      <c r="D70" s="19">
        <f t="shared" si="1"/>
        <v>0</v>
      </c>
    </row>
    <row r="71" spans="1:4" ht="15.75" customHeight="1" x14ac:dyDescent="0.25">
      <c r="A71" s="158" t="s">
        <v>25</v>
      </c>
      <c r="B71" s="158"/>
      <c r="C71" s="52">
        <f>SUM(C65:C70)</f>
        <v>6.6119999999999998E-2</v>
      </c>
      <c r="D71" s="25">
        <f>SUM(D65:D70)</f>
        <v>0</v>
      </c>
    </row>
    <row r="72" spans="1:4" ht="23.25" x14ac:dyDescent="0.25">
      <c r="B72" s="54" t="s">
        <v>77</v>
      </c>
    </row>
    <row r="74" spans="1:4" x14ac:dyDescent="0.25">
      <c r="A74" s="157" t="s">
        <v>78</v>
      </c>
      <c r="B74" s="157"/>
      <c r="C74" s="157"/>
    </row>
    <row r="77" spans="1:4" x14ac:dyDescent="0.25">
      <c r="A77" s="164" t="s">
        <v>79</v>
      </c>
      <c r="B77" s="164"/>
      <c r="C77" s="164"/>
    </row>
    <row r="78" spans="1:4" x14ac:dyDescent="0.25">
      <c r="A78" s="26"/>
    </row>
    <row r="79" spans="1:4" x14ac:dyDescent="0.25">
      <c r="A79" s="24" t="s">
        <v>80</v>
      </c>
      <c r="B79" s="9" t="s">
        <v>81</v>
      </c>
      <c r="C79" s="9" t="s">
        <v>39</v>
      </c>
      <c r="D79" s="9" t="s">
        <v>10</v>
      </c>
    </row>
    <row r="80" spans="1:4" x14ac:dyDescent="0.25">
      <c r="A80" s="14" t="s">
        <v>12</v>
      </c>
      <c r="B80" s="15" t="s">
        <v>82</v>
      </c>
      <c r="C80" s="52">
        <v>0</v>
      </c>
      <c r="D80" s="19">
        <f t="shared" ref="D80:D85" si="2">$C$17*C80</f>
        <v>0</v>
      </c>
    </row>
    <row r="81" spans="1:4" x14ac:dyDescent="0.25">
      <c r="A81" s="14" t="s">
        <v>15</v>
      </c>
      <c r="B81" s="15" t="s">
        <v>84</v>
      </c>
      <c r="C81" s="52">
        <v>2.8E-3</v>
      </c>
      <c r="D81" s="19">
        <f t="shared" si="2"/>
        <v>0</v>
      </c>
    </row>
    <row r="82" spans="1:4" x14ac:dyDescent="0.25">
      <c r="A82" s="14" t="s">
        <v>17</v>
      </c>
      <c r="B82" s="15" t="s">
        <v>86</v>
      </c>
      <c r="C82" s="52">
        <v>2.0000000000000001E-4</v>
      </c>
      <c r="D82" s="19">
        <f t="shared" si="2"/>
        <v>0</v>
      </c>
    </row>
    <row r="83" spans="1:4" x14ac:dyDescent="0.25">
      <c r="A83" s="14" t="s">
        <v>19</v>
      </c>
      <c r="B83" s="15" t="s">
        <v>88</v>
      </c>
      <c r="C83" s="52">
        <v>6.9999999999999999E-4</v>
      </c>
      <c r="D83" s="19">
        <f t="shared" si="2"/>
        <v>0</v>
      </c>
    </row>
    <row r="84" spans="1:4" x14ac:dyDescent="0.25">
      <c r="A84" s="14" t="s">
        <v>21</v>
      </c>
      <c r="B84" s="15" t="s">
        <v>90</v>
      </c>
      <c r="C84" s="52">
        <v>2.8999999999999998E-3</v>
      </c>
      <c r="D84" s="19">
        <f t="shared" si="2"/>
        <v>0</v>
      </c>
    </row>
    <row r="85" spans="1:4" x14ac:dyDescent="0.25">
      <c r="A85" s="14" t="s">
        <v>49</v>
      </c>
      <c r="B85" s="15" t="s">
        <v>92</v>
      </c>
      <c r="C85" s="52">
        <v>1.3899999999999999E-2</v>
      </c>
      <c r="D85" s="19">
        <f t="shared" si="2"/>
        <v>0</v>
      </c>
    </row>
    <row r="86" spans="1:4" ht="15.75" customHeight="1" x14ac:dyDescent="0.25">
      <c r="A86" s="158" t="s">
        <v>55</v>
      </c>
      <c r="B86" s="158"/>
      <c r="C86" s="52">
        <f>SUM(C80:C85)</f>
        <v>2.0499999999999997E-2</v>
      </c>
      <c r="D86" s="19">
        <f>SUM(D80:D85)</f>
        <v>0</v>
      </c>
    </row>
    <row r="89" spans="1:4" x14ac:dyDescent="0.25">
      <c r="A89" s="164" t="s">
        <v>94</v>
      </c>
      <c r="B89" s="164"/>
      <c r="C89" s="164"/>
    </row>
    <row r="90" spans="1:4" x14ac:dyDescent="0.25">
      <c r="A90" s="26"/>
    </row>
    <row r="91" spans="1:4" x14ac:dyDescent="0.25">
      <c r="A91" s="24" t="s">
        <v>95</v>
      </c>
      <c r="B91" s="9" t="s">
        <v>96</v>
      </c>
      <c r="C91" s="9" t="s">
        <v>10</v>
      </c>
    </row>
    <row r="92" spans="1:4" x14ac:dyDescent="0.25">
      <c r="A92" s="14" t="s">
        <v>12</v>
      </c>
      <c r="B92" s="15" t="s">
        <v>97</v>
      </c>
      <c r="C92" s="19">
        <v>0</v>
      </c>
    </row>
    <row r="93" spans="1:4" ht="15.75" customHeight="1" x14ac:dyDescent="0.25">
      <c r="A93" s="158" t="s">
        <v>25</v>
      </c>
      <c r="B93" s="158"/>
      <c r="C93" s="19">
        <f>C92</f>
        <v>0</v>
      </c>
    </row>
    <row r="96" spans="1:4" x14ac:dyDescent="0.25">
      <c r="A96" s="164" t="s">
        <v>98</v>
      </c>
      <c r="B96" s="164"/>
      <c r="C96" s="164"/>
    </row>
    <row r="97" spans="1:4" x14ac:dyDescent="0.25">
      <c r="A97" s="26"/>
    </row>
    <row r="98" spans="1:4" x14ac:dyDescent="0.25">
      <c r="A98" s="8">
        <v>4</v>
      </c>
      <c r="B98" s="9" t="s">
        <v>99</v>
      </c>
      <c r="C98" s="9" t="s">
        <v>39</v>
      </c>
      <c r="D98" s="9" t="s">
        <v>10</v>
      </c>
    </row>
    <row r="99" spans="1:4" x14ac:dyDescent="0.25">
      <c r="A99" s="14" t="s">
        <v>80</v>
      </c>
      <c r="B99" s="15" t="s">
        <v>81</v>
      </c>
      <c r="C99" s="27"/>
      <c r="D99" s="19">
        <f>D86</f>
        <v>0</v>
      </c>
    </row>
    <row r="100" spans="1:4" x14ac:dyDescent="0.25">
      <c r="A100" s="14" t="s">
        <v>95</v>
      </c>
      <c r="B100" s="15" t="s">
        <v>96</v>
      </c>
      <c r="C100" s="56"/>
      <c r="D100" s="19">
        <f>C100</f>
        <v>0</v>
      </c>
    </row>
    <row r="101" spans="1:4" ht="15.75" customHeight="1" x14ac:dyDescent="0.25">
      <c r="A101" s="158" t="s">
        <v>25</v>
      </c>
      <c r="B101" s="158"/>
      <c r="C101" s="56"/>
      <c r="D101" s="25">
        <f>SUM(D99:D100)</f>
        <v>0</v>
      </c>
    </row>
    <row r="104" spans="1:4" x14ac:dyDescent="0.25">
      <c r="A104" s="157" t="s">
        <v>100</v>
      </c>
      <c r="B104" s="157"/>
      <c r="C104" s="157"/>
    </row>
    <row r="106" spans="1:4" x14ac:dyDescent="0.25">
      <c r="A106" s="8">
        <v>5</v>
      </c>
      <c r="B106" s="57" t="s">
        <v>101</v>
      </c>
      <c r="C106" s="9" t="s">
        <v>10</v>
      </c>
    </row>
    <row r="107" spans="1:4" x14ac:dyDescent="0.25">
      <c r="A107" s="14" t="s">
        <v>12</v>
      </c>
      <c r="B107" s="15" t="s">
        <v>163</v>
      </c>
      <c r="C107" s="19">
        <v>0</v>
      </c>
    </row>
    <row r="108" spans="1:4" x14ac:dyDescent="0.25">
      <c r="A108" s="14" t="s">
        <v>15</v>
      </c>
      <c r="B108" s="15" t="s">
        <v>105</v>
      </c>
      <c r="C108" s="19">
        <v>0</v>
      </c>
    </row>
    <row r="109" spans="1:4" x14ac:dyDescent="0.25">
      <c r="A109" s="14" t="s">
        <v>17</v>
      </c>
      <c r="B109" s="15" t="s">
        <v>107</v>
      </c>
      <c r="C109" s="58">
        <v>0</v>
      </c>
    </row>
    <row r="110" spans="1:4" x14ac:dyDescent="0.25">
      <c r="A110" s="14" t="s">
        <v>19</v>
      </c>
      <c r="B110" s="15" t="s">
        <v>24</v>
      </c>
      <c r="C110" s="58">
        <v>0</v>
      </c>
    </row>
    <row r="111" spans="1:4" ht="15.75" customHeight="1" x14ac:dyDescent="0.25">
      <c r="A111" s="158" t="s">
        <v>55</v>
      </c>
      <c r="B111" s="158"/>
      <c r="C111" s="25">
        <f>SUM(C107:C110)</f>
        <v>0</v>
      </c>
    </row>
    <row r="114" spans="1:4" x14ac:dyDescent="0.25">
      <c r="A114" s="157" t="s">
        <v>108</v>
      </c>
      <c r="B114" s="157"/>
      <c r="C114" s="157"/>
    </row>
    <row r="116" spans="1:4" x14ac:dyDescent="0.25">
      <c r="A116" s="8">
        <v>6</v>
      </c>
      <c r="B116" s="57" t="s">
        <v>109</v>
      </c>
      <c r="C116" s="9" t="s">
        <v>39</v>
      </c>
      <c r="D116" s="9" t="s">
        <v>10</v>
      </c>
    </row>
    <row r="117" spans="1:4" x14ac:dyDescent="0.25">
      <c r="A117" s="14" t="s">
        <v>12</v>
      </c>
      <c r="B117" s="15" t="s">
        <v>111</v>
      </c>
      <c r="C117" s="27"/>
      <c r="D117" s="19">
        <f>$C$134*C117</f>
        <v>0</v>
      </c>
    </row>
    <row r="118" spans="1:4" x14ac:dyDescent="0.25">
      <c r="A118" s="14" t="s">
        <v>15</v>
      </c>
      <c r="B118" s="15" t="s">
        <v>112</v>
      </c>
      <c r="C118" s="27"/>
      <c r="D118" s="19">
        <f>$C$134*C118</f>
        <v>0</v>
      </c>
    </row>
    <row r="119" spans="1:4" x14ac:dyDescent="0.25">
      <c r="A119" s="14" t="s">
        <v>17</v>
      </c>
      <c r="B119" s="15" t="s">
        <v>113</v>
      </c>
      <c r="C119" s="131">
        <f>C120+C121+C122</f>
        <v>9.2499999999999999E-2</v>
      </c>
      <c r="D119" s="150">
        <f>(D118+D117+C111+D101+D71+C59+C17)/(1-C119)</f>
        <v>0</v>
      </c>
    </row>
    <row r="120" spans="1:4" x14ac:dyDescent="0.25">
      <c r="A120" s="14"/>
      <c r="B120" s="133" t="s">
        <v>164</v>
      </c>
      <c r="C120" s="60">
        <v>1.6500000000000001E-2</v>
      </c>
      <c r="D120" s="61">
        <f>C120*D119</f>
        <v>0</v>
      </c>
    </row>
    <row r="121" spans="1:4" x14ac:dyDescent="0.25">
      <c r="A121" s="14"/>
      <c r="B121" s="133" t="s">
        <v>165</v>
      </c>
      <c r="C121" s="60">
        <v>7.5999999999999998E-2</v>
      </c>
      <c r="D121" s="61">
        <f>C121*D119</f>
        <v>0</v>
      </c>
    </row>
    <row r="122" spans="1:4" ht="16.5" thickBot="1" x14ac:dyDescent="0.3">
      <c r="A122" s="136"/>
      <c r="B122" s="15" t="s">
        <v>180</v>
      </c>
      <c r="C122" s="151"/>
      <c r="D122" s="61">
        <f>C122*D119</f>
        <v>0</v>
      </c>
    </row>
    <row r="123" spans="1:4" ht="15.75" customHeight="1" thickBot="1" x14ac:dyDescent="0.3">
      <c r="A123" s="158" t="s">
        <v>55</v>
      </c>
      <c r="B123" s="158"/>
      <c r="C123" s="27"/>
      <c r="D123" s="25">
        <f>D122+D121+D120+D118+D117</f>
        <v>0</v>
      </c>
    </row>
    <row r="126" spans="1:4" x14ac:dyDescent="0.25">
      <c r="A126" s="157" t="s">
        <v>116</v>
      </c>
      <c r="B126" s="157"/>
      <c r="C126" s="157"/>
    </row>
    <row r="128" spans="1:4" x14ac:dyDescent="0.25">
      <c r="A128" s="8"/>
      <c r="B128" s="9" t="s">
        <v>117</v>
      </c>
      <c r="C128" s="9" t="s">
        <v>10</v>
      </c>
    </row>
    <row r="129" spans="1:5" x14ac:dyDescent="0.25">
      <c r="A129" s="64" t="s">
        <v>12</v>
      </c>
      <c r="B129" s="15" t="s">
        <v>8</v>
      </c>
      <c r="C129" s="65">
        <f>C17</f>
        <v>0</v>
      </c>
    </row>
    <row r="130" spans="1:5" x14ac:dyDescent="0.25">
      <c r="A130" s="64" t="s">
        <v>15</v>
      </c>
      <c r="B130" s="15" t="s">
        <v>26</v>
      </c>
      <c r="C130" s="65">
        <f>C59</f>
        <v>0</v>
      </c>
    </row>
    <row r="131" spans="1:5" x14ac:dyDescent="0.25">
      <c r="A131" s="64" t="s">
        <v>17</v>
      </c>
      <c r="B131" s="15" t="s">
        <v>64</v>
      </c>
      <c r="C131" s="65">
        <f>D71</f>
        <v>0</v>
      </c>
    </row>
    <row r="132" spans="1:5" x14ac:dyDescent="0.25">
      <c r="A132" s="64" t="s">
        <v>19</v>
      </c>
      <c r="B132" s="15" t="s">
        <v>78</v>
      </c>
      <c r="C132" s="65">
        <f>D101</f>
        <v>0</v>
      </c>
    </row>
    <row r="133" spans="1:5" x14ac:dyDescent="0.25">
      <c r="A133" s="64" t="s">
        <v>21</v>
      </c>
      <c r="B133" s="15" t="s">
        <v>100</v>
      </c>
      <c r="C133" s="65">
        <f>C111</f>
        <v>0</v>
      </c>
    </row>
    <row r="134" spans="1:5" ht="15.75" customHeight="1" x14ac:dyDescent="0.25">
      <c r="A134" s="158" t="s">
        <v>118</v>
      </c>
      <c r="B134" s="158"/>
      <c r="C134" s="66">
        <f>SUM(C129:C133)</f>
        <v>0</v>
      </c>
    </row>
    <row r="135" spans="1:5" x14ac:dyDescent="0.25">
      <c r="A135" s="67" t="s">
        <v>49</v>
      </c>
      <c r="B135" s="68" t="s">
        <v>119</v>
      </c>
      <c r="C135" s="69">
        <f>D123</f>
        <v>0</v>
      </c>
    </row>
    <row r="136" spans="1:5" ht="15.75" customHeight="1" x14ac:dyDescent="0.25">
      <c r="A136" s="159" t="s">
        <v>120</v>
      </c>
      <c r="B136" s="159"/>
      <c r="C136" s="70">
        <f>SUM(C129:C133,C135)</f>
        <v>0</v>
      </c>
      <c r="E136" s="71"/>
    </row>
    <row r="137" spans="1:5" ht="15.75" customHeight="1" x14ac:dyDescent="0.25">
      <c r="A137" s="160" t="s">
        <v>121</v>
      </c>
      <c r="B137" s="160"/>
      <c r="C137" s="72">
        <f>B6</f>
        <v>0</v>
      </c>
    </row>
    <row r="138" spans="1:5" x14ac:dyDescent="0.25">
      <c r="A138" s="161" t="s">
        <v>122</v>
      </c>
      <c r="B138" s="161"/>
      <c r="C138" s="73">
        <f>C136*C137</f>
        <v>0</v>
      </c>
    </row>
    <row r="141" spans="1:5" x14ac:dyDescent="0.25">
      <c r="C141" s="74"/>
    </row>
  </sheetData>
  <mergeCells count="32">
    <mergeCell ref="A1:D1"/>
    <mergeCell ref="A2:D2"/>
    <mergeCell ref="A3:D3"/>
    <mergeCell ref="A7:C7"/>
    <mergeCell ref="A17:B17"/>
    <mergeCell ref="A20:C20"/>
    <mergeCell ref="A22:C22"/>
    <mergeCell ref="A28:B28"/>
    <mergeCell ref="A31:D31"/>
    <mergeCell ref="A42:B42"/>
    <mergeCell ref="A45:C45"/>
    <mergeCell ref="A50:B50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37:B137"/>
    <mergeCell ref="A138:B138"/>
    <mergeCell ref="A114:C114"/>
    <mergeCell ref="A123:B123"/>
    <mergeCell ref="A126:C126"/>
    <mergeCell ref="A134:B134"/>
    <mergeCell ref="A136:B136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Modelo - Padrão</vt:lpstr>
      <vt:lpstr>LUCRO IMPOSTOS</vt:lpstr>
      <vt:lpstr>Quadro Resumo</vt:lpstr>
      <vt:lpstr>Analista Adm I - SEDE </vt:lpstr>
      <vt:lpstr>Analista Adm II - SEDE </vt:lpstr>
      <vt:lpstr>AUX.Adm - SEDE</vt:lpstr>
      <vt:lpstr>ASSIST.Adm  - SEDE </vt:lpstr>
      <vt:lpstr>AUX.Adm - RELON</vt:lpstr>
      <vt:lpstr>ASSIST.Adm - RELON</vt:lpstr>
      <vt:lpstr>ASSIST.Adm - RECAS</vt:lpstr>
      <vt:lpstr>ASSIST.Adm - REMAR</vt:lpstr>
      <vt:lpstr>'Analista Adm I - SEDE '!Area_de_impressao</vt:lpstr>
      <vt:lpstr>'Analista Adm II - SEDE '!Area_de_impressao</vt:lpstr>
      <vt:lpstr>'ASSIST.Adm  - SEDE '!Area_de_impressao</vt:lpstr>
      <vt:lpstr>'ASSIST.Adm - RECAS'!Area_de_impressao</vt:lpstr>
      <vt:lpstr>'ASSIST.Adm - RELON'!Area_de_impressao</vt:lpstr>
      <vt:lpstr>'ASSIST.Adm - REMAR'!Area_de_impressao</vt:lpstr>
      <vt:lpstr>'AUX.Adm - RELON'!Area_de_impressao</vt:lpstr>
      <vt:lpstr>'AUX.Adm - SEDE'!Area_de_impressao</vt:lpstr>
      <vt:lpstr>'LUCRO IMPOSTOS'!Area_de_impressao</vt:lpstr>
      <vt:lpstr>'Modelo - Padrão'!Area_de_impressao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Arcangela Silva Casagrande</dc:creator>
  <dc:description/>
  <cp:lastModifiedBy>Augusto Leandro De Siqueira Prestini</cp:lastModifiedBy>
  <cp:revision>0</cp:revision>
  <cp:lastPrinted>2025-01-08T13:48:04Z</cp:lastPrinted>
  <dcterms:created xsi:type="dcterms:W3CDTF">2018-01-23T19:35:16Z</dcterms:created>
  <dcterms:modified xsi:type="dcterms:W3CDTF">2026-02-23T11:53:21Z</dcterms:modified>
  <dc:language>pt-BR</dc:language>
</cp:coreProperties>
</file>